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44137638\Desktop\dotcom\task\2021\mar\16695\"/>
    </mc:Choice>
  </mc:AlternateContent>
  <bookViews>
    <workbookView xWindow="19875" yWindow="0" windowWidth="28800" windowHeight="11940" tabRatio="928" activeTab="1"/>
  </bookViews>
  <sheets>
    <sheet name="Disclaimer" sheetId="21" r:id="rId1"/>
    <sheet name="Introduction" sheetId="5" r:id="rId2"/>
    <sheet name="A. HTT General" sheetId="8" r:id="rId3"/>
    <sheet name="B1. HTT Mortgage Assets" sheetId="9" r:id="rId4"/>
    <sheet name="C. HTT Harmonised Glossary" sheetId="12" r:id="rId5"/>
    <sheet name="D. Nat'l Transparency Template" sheetId="14" r:id="rId6"/>
    <sheet name="E. Optional ECB-ECAIs data" sheetId="18" r:id="rId7"/>
    <sheet name="Temp. Optional COVID 19 impact" sheetId="20"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6">'E. Optional ECB-ECAIs data'!$A$2:$G$72</definedName>
    <definedName name="_xlnm.Print_Area" localSheetId="1">Introduction!$B$2:$J$36</definedName>
    <definedName name="_xlnm.Print_Titles" localSheetId="0">Disclaimer!$2:$2</definedName>
    <definedName name="privacy_policy" localSheetId="0">Disclaimer!$A$136</definedName>
  </definedNames>
  <calcPr calcId="152511"/>
</workbook>
</file>

<file path=xl/calcChain.xml><?xml version="1.0" encoding="utf-8"?>
<calcChain xmlns="http://schemas.openxmlformats.org/spreadsheetml/2006/main">
  <c r="C312" i="8" l="1"/>
  <c r="C57" i="8" l="1"/>
  <c r="C56" i="8"/>
  <c r="C53" i="8"/>
  <c r="C246" i="9" l="1"/>
  <c r="C245" i="9"/>
  <c r="C244" i="9"/>
  <c r="C243" i="9"/>
  <c r="C242" i="9"/>
  <c r="C241" i="9"/>
  <c r="C200" i="9"/>
  <c r="C199" i="9"/>
  <c r="C198" i="9"/>
  <c r="C197" i="9"/>
  <c r="C196" i="9"/>
  <c r="C195" i="9"/>
  <c r="C194" i="9"/>
  <c r="C193" i="9"/>
  <c r="C192" i="9"/>
  <c r="C191" i="9"/>
  <c r="C190" i="9"/>
  <c r="C84" i="18" l="1"/>
  <c r="G84" i="18" s="1"/>
  <c r="C83" i="18"/>
  <c r="G83" i="18" s="1"/>
  <c r="C76" i="18"/>
  <c r="C75" i="18"/>
  <c r="C262" i="9" l="1"/>
  <c r="C260" i="9"/>
  <c r="D246" i="9"/>
  <c r="D245" i="9"/>
  <c r="D244" i="9"/>
  <c r="D243" i="9"/>
  <c r="D242" i="9"/>
  <c r="D241" i="9"/>
  <c r="C238" i="9"/>
  <c r="D200" i="9"/>
  <c r="D199" i="9"/>
  <c r="D198" i="9"/>
  <c r="D197" i="9"/>
  <c r="D196" i="9"/>
  <c r="D195" i="9"/>
  <c r="D194" i="9"/>
  <c r="D193" i="9"/>
  <c r="D192" i="9"/>
  <c r="D191" i="9"/>
  <c r="D190" i="9"/>
  <c r="C187" i="9"/>
  <c r="F161" i="9"/>
  <c r="F150" i="9"/>
  <c r="C151" i="9"/>
  <c r="F151" i="9" s="1"/>
  <c r="C150" i="9"/>
  <c r="C107" i="9"/>
  <c r="F107" i="9" s="1"/>
  <c r="C109" i="9"/>
  <c r="F109" i="9" s="1"/>
  <c r="C100" i="9"/>
  <c r="F100" i="9" s="1"/>
  <c r="C99" i="9"/>
  <c r="F99" i="9" s="1"/>
  <c r="C28" i="9" l="1"/>
  <c r="F28" i="9" s="1"/>
  <c r="C12" i="9"/>
  <c r="C89" i="8"/>
  <c r="C66" i="8"/>
  <c r="D46" i="8"/>
  <c r="C71" i="8"/>
  <c r="C72" i="8"/>
  <c r="C73" i="8"/>
  <c r="C74" i="8"/>
  <c r="C70" i="8"/>
  <c r="C39" i="8" l="1"/>
  <c r="H27" i="20" l="1"/>
  <c r="H28" i="20"/>
  <c r="H29" i="20"/>
  <c r="H30" i="20"/>
  <c r="G17" i="20" l="1"/>
  <c r="G26" i="20"/>
  <c r="F26" i="20"/>
  <c r="E26" i="20"/>
  <c r="D26" i="20"/>
  <c r="C26" i="20"/>
  <c r="H25" i="20"/>
  <c r="H24" i="20"/>
  <c r="H23" i="20"/>
  <c r="H26" i="20" l="1"/>
  <c r="G227" i="8"/>
  <c r="G226" i="8"/>
  <c r="G225" i="8"/>
  <c r="G224" i="8"/>
  <c r="G223" i="8"/>
  <c r="G222" i="8"/>
  <c r="G221" i="8"/>
  <c r="G219" i="8"/>
  <c r="G218" i="8"/>
  <c r="G217" i="8"/>
  <c r="C290" i="8"/>
  <c r="D290" i="8"/>
  <c r="C300" i="8"/>
  <c r="F292" i="8"/>
  <c r="C293" i="8"/>
  <c r="D300" i="8"/>
  <c r="D292" i="8"/>
  <c r="D293" i="8"/>
  <c r="C292" i="8"/>
  <c r="C179" i="8" l="1"/>
  <c r="C288" i="8"/>
  <c r="D167" i="8"/>
  <c r="G166" i="8" l="1"/>
  <c r="G165" i="8"/>
  <c r="G164" i="8"/>
  <c r="F177" i="8"/>
  <c r="F181" i="8"/>
  <c r="F185" i="8"/>
  <c r="F178" i="8"/>
  <c r="F182" i="8"/>
  <c r="F186" i="8"/>
  <c r="F175" i="8"/>
  <c r="F184" i="8"/>
  <c r="F187" i="8"/>
  <c r="F180" i="8"/>
  <c r="F174" i="8"/>
  <c r="F183" i="8"/>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D100" i="8"/>
  <c r="C100" i="8"/>
  <c r="D77" i="8"/>
  <c r="G80" i="8" s="1"/>
  <c r="C58" i="8"/>
  <c r="C38" i="8" s="1"/>
  <c r="C115" i="8" l="1"/>
  <c r="C129" i="8" s="1"/>
  <c r="F131" i="8" s="1"/>
  <c r="F226" i="8"/>
  <c r="F224" i="8"/>
  <c r="F222" i="8"/>
  <c r="F219" i="8"/>
  <c r="F217" i="8"/>
  <c r="F225" i="8"/>
  <c r="F223" i="8"/>
  <c r="F221" i="8"/>
  <c r="F218" i="8"/>
  <c r="F227" i="8"/>
  <c r="D45" i="8"/>
  <c r="F17" i="20"/>
  <c r="F303" i="9"/>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5" i="8"/>
  <c r="F134" i="8"/>
  <c r="F136" i="8"/>
  <c r="G128" i="8"/>
  <c r="G123" i="8"/>
  <c r="G118" i="8"/>
  <c r="G114" i="8"/>
  <c r="G126" i="8"/>
  <c r="G122" i="8"/>
  <c r="G117" i="8"/>
  <c r="G113" i="8"/>
  <c r="G125" i="8"/>
  <c r="G120" i="8"/>
  <c r="G116" i="8"/>
  <c r="G112" i="8"/>
  <c r="G124" i="8"/>
  <c r="G119" i="8"/>
  <c r="G115" i="8"/>
  <c r="F125" i="8"/>
  <c r="F120" i="8"/>
  <c r="F118" i="8"/>
  <c r="F126" i="8"/>
  <c r="F124" i="8"/>
  <c r="F122" i="8"/>
  <c r="F115" i="8"/>
  <c r="F113" i="8"/>
  <c r="G103" i="8"/>
  <c r="G99" i="8"/>
  <c r="G95" i="8"/>
  <c r="G98" i="8"/>
  <c r="G94" i="8"/>
  <c r="G97" i="8"/>
  <c r="G93" i="8"/>
  <c r="G96" i="8"/>
  <c r="F93" i="8"/>
  <c r="F179" i="8"/>
  <c r="F53" i="8"/>
  <c r="F57"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334" i="9"/>
  <c r="F332" i="9"/>
  <c r="F330" i="9"/>
  <c r="F327" i="9"/>
  <c r="F325" i="9"/>
  <c r="F323" i="9"/>
  <c r="F321" i="9"/>
  <c r="F331" i="9"/>
  <c r="F356" i="9"/>
  <c r="F354" i="9"/>
  <c r="F352" i="9"/>
  <c r="F349" i="9"/>
  <c r="F347" i="9"/>
  <c r="F345" i="9"/>
  <c r="F343" i="9"/>
  <c r="F353" i="9"/>
  <c r="F18" i="9"/>
  <c r="F22" i="9"/>
  <c r="G334" i="9"/>
  <c r="G332" i="9"/>
  <c r="G330" i="9"/>
  <c r="G327" i="9"/>
  <c r="G325" i="9"/>
  <c r="G323" i="9"/>
  <c r="G321" i="9"/>
  <c r="G331" i="9"/>
  <c r="G356" i="9"/>
  <c r="G354" i="9"/>
  <c r="G352" i="9"/>
  <c r="G349" i="9"/>
  <c r="G347" i="9"/>
  <c r="G345" i="9"/>
  <c r="G343" i="9"/>
  <c r="G353" i="9"/>
  <c r="F117" i="8" l="1"/>
  <c r="F116" i="8"/>
  <c r="F128" i="8"/>
  <c r="F130" i="8"/>
  <c r="F133" i="8"/>
  <c r="F112" i="8"/>
  <c r="F119" i="8"/>
  <c r="F114" i="8"/>
  <c r="F123" i="8"/>
  <c r="F132" i="8"/>
  <c r="F220" i="8"/>
  <c r="F167" i="8"/>
  <c r="F155" i="8"/>
  <c r="F100" i="8"/>
  <c r="F208" i="8"/>
  <c r="F58" i="8"/>
  <c r="G155" i="8"/>
  <c r="G214" i="9"/>
  <c r="G129" i="8"/>
  <c r="G100" i="8"/>
  <c r="G315" i="9"/>
  <c r="G249" i="9"/>
  <c r="G328" i="9"/>
  <c r="G227" i="9"/>
  <c r="F15" i="9"/>
  <c r="F249" i="9"/>
  <c r="F315" i="9"/>
  <c r="F328" i="9"/>
  <c r="G350" i="9"/>
  <c r="F350" i="9"/>
  <c r="F227" i="9"/>
  <c r="G77" i="8"/>
  <c r="F214" i="9"/>
  <c r="F129" i="8" l="1"/>
  <c r="C75" i="8"/>
  <c r="C77" i="8" s="1"/>
  <c r="F75" i="8" l="1"/>
  <c r="F71" i="8"/>
  <c r="F73" i="8"/>
  <c r="F82" i="8"/>
  <c r="F76" i="8"/>
  <c r="F79" i="8"/>
  <c r="F70" i="8"/>
  <c r="F72" i="8"/>
  <c r="F81" i="8"/>
  <c r="F86" i="8"/>
  <c r="F74" i="8"/>
  <c r="F78" i="8"/>
  <c r="F87" i="8"/>
  <c r="F80" i="8"/>
  <c r="F77" i="8" l="1"/>
  <c r="G82" i="18" l="1"/>
  <c r="F180" i="9"/>
  <c r="F174" i="9" l="1"/>
  <c r="F170" i="9"/>
  <c r="F173" i="9"/>
  <c r="F172" i="9"/>
  <c r="F171" i="9"/>
  <c r="G86" i="18" l="1"/>
  <c r="G85" i="18"/>
  <c r="F36" i="9" l="1"/>
</calcChain>
</file>

<file path=xl/sharedStrings.xml><?xml version="1.0" encoding="utf-8"?>
<sst xmlns="http://schemas.openxmlformats.org/spreadsheetml/2006/main" count="2840" uniqueCount="1691">
  <si>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</si>
  <si>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</si>
  <si>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</si>
  <si>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</si>
  <si>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</si>
  <si>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</si>
  <si>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</si>
  <si>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</si>
  <si>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</si>
  <si>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</si>
  <si>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</si>
  <si>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</si>
  <si>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</si>
  <si>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</si>
  <si>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</si>
  <si>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</si>
  <si>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</si>
  <si>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</si>
  <si>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</si>
  <si>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</si>
  <si>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</si>
  <si>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</si>
  <si>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</si>
  <si>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</si>
  <si>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</si>
  <si>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</si>
  <si>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</si>
  <si>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</si>
  <si>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</si>
  <si>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</si>
  <si>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</si>
  <si>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</si>
  <si>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</si>
  <si>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</si>
  <si>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</si>
  <si>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</si>
  <si>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</si>
  <si>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</si>
  <si>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</si>
  <si>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</si>
  <si>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</si>
  <si>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</si>
  <si>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</si>
  <si>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</si>
  <si>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</si>
  <si>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</si>
  <si>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</si>
  <si>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</si>
  <si>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</si>
  <si>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</si>
  <si>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</si>
  <si>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</si>
  <si>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</si>
  <si>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</si>
  <si>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</si>
  <si>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</si>
  <si>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</si>
  <si>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</si>
  <si>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</si>
  <si>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</si>
  <si>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</si>
  <si>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</si>
  <si>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</si>
  <si>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</si>
  <si>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</si>
  <si>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</si>
  <si>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</si>
  <si>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</si>
  <si>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</si>
  <si>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</si>
  <si>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</si>
  <si>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</si>
  <si>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</si>
  <si>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</si>
  <si>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</si>
  <si>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</si>
  <si>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</si>
  <si>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</si>
  <si>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</si>
  <si>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</si>
  <si>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</si>
  <si>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</si>
  <si>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</si>
  <si>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</si>
  <si>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</si>
  <si>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</si>
  <si>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</si>
  <si>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</si>
  <si>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</si>
  <si>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</si>
  <si>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</si>
  <si>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</si>
  <si>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</si>
  <si>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</si>
  <si>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</si>
  <si>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</si>
  <si>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</si>
  <si>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</si>
  <si>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</si>
  <si>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</si>
  <si>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</si>
  <si>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</si>
  <si>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</si>
  <si>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</si>
  <si>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</si>
  <si>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</si>
  <si>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</si>
  <si>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</si>
  <si>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</si>
  <si>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</si>
  <si>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</si>
  <si>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</si>
  <si>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</si>
  <si>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</si>
  <si>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</si>
  <si>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</si>
  <si>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</si>
  <si>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</si>
  <si>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</si>
  <si>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</si>
  <si>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</si>
  <si>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</si>
  <si>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</si>
  <si>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</si>
  <si>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</si>
  <si>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</si>
  <si>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</si>
  <si>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</si>
  <si>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</si>
  <si>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</si>
  <si>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</si>
  <si>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</si>
  <si>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</si>
  <si>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</si>
  <si>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</si>
  <si>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</si>
  <si>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</si>
  <si>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</si>
  <si>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</si>
  <si>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</si>
  <si>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</si>
  <si>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</si>
  <si>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</si>
  <si>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</si>
  <si>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</si>
  <si>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</si>
  <si>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</si>
  <si>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</si>
  <si>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</si>
  <si>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</si>
  <si>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</si>
  <si>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</si>
  <si>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</si>
  <si>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</si>
  <si>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</si>
  <si>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</si>
  <si>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</si>
  <si>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</si>
  <si>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</si>
  <si>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</si>
  <si>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</si>
  <si>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</si>
  <si>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</si>
  <si>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</si>
  <si>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</si>
  <si>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</si>
  <si>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</si>
  <si>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</si>
  <si>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</si>
  <si>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</si>
  <si>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</si>
  <si>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</si>
  <si>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</si>
  <si>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</si>
  <si>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</si>
  <si>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</si>
  <si>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</si>
  <si>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</si>
  <si>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</si>
  <si>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</si>
  <si>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</si>
  <si>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</si>
  <si>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</si>
  <si>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</si>
  <si>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</si>
  <si>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</si>
  <si>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</si>
  <si>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</si>
  <si>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</si>
  <si>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</si>
  <si>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</si>
  <si>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</si>
  <si>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</si>
  <si>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</si>
  <si>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</si>
  <si>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</si>
  <si>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</si>
  <si>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</si>
  <si>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</si>
  <si>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</si>
  <si>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</si>
  <si>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</si>
  <si>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</si>
  <si>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</si>
  <si>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</si>
  <si>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</si>
  <si>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</si>
  <si>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</si>
  <si>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</si>
  <si>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</si>
  <si>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</si>
  <si>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</si>
  <si>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</si>
  <si>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</si>
  <si>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</si>
  <si>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</si>
  <si>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</si>
  <si>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</si>
  <si>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</si>
  <si>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</si>
  <si>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</si>
  <si>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</si>
  <si>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</si>
  <si>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</si>
  <si>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</si>
  <si>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</si>
  <si>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</si>
  <si>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</si>
  <si>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</si>
  <si>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</si>
  <si>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</si>
  <si>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</si>
  <si>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</si>
  <si>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</si>
  <si>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</si>
  <si>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</si>
  <si>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</si>
  <si>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</si>
  <si>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</si>
  <si>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</si>
  <si>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</si>
  <si>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</si>
  <si>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</si>
  <si>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</si>
  <si>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</si>
  <si>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</si>
  <si>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</si>
  <si>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</si>
  <si>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</si>
  <si>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</si>
  <si>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</si>
  <si>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</si>
  <si>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</si>
  <si>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</si>
  <si>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</si>
  <si>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</si>
  <si>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</si>
  <si>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</si>
  <si>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</si>
  <si>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</si>
  <si>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</si>
  <si>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</si>
  <si>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</si>
  <si>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</si>
  <si>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</si>
  <si>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</si>
  <si>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</si>
  <si>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</si>
  <si>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</si>
  <si>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</si>
  <si>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</si>
  <si>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</si>
  <si>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</si>
  <si>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</si>
  <si>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</si>
  <si>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</si>
  <si>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</si>
  <si>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</si>
  <si>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</si>
  <si>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</si>
  <si>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</si>
  <si>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</si>
  <si>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</si>
  <si>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</si>
  <si>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</si>
  <si>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</si>
  <si>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</si>
  <si>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</si>
  <si>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</si>
  <si>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</si>
  <si>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</si>
  <si>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</si>
  <si>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</si>
  <si>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</si>
  <si>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</si>
  <si>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</si>
  <si>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</si>
  <si>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</si>
  <si>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</si>
  <si>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</si>
  <si>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</si>
  <si>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</si>
  <si>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</si>
  <si>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</si>
  <si>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</si>
  <si>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</si>
  <si>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</si>
  <si>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</si>
  <si>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</si>
  <si>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</si>
  <si>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</si>
  <si>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</si>
  <si>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</si>
  <si>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</si>
  <si>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</si>
  <si>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</si>
  <si>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</si>
  <si>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</si>
  <si>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</si>
  <si>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</si>
  <si>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</si>
  <si>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</si>
  <si>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</si>
  <si>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</si>
  <si>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</si>
  <si>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</si>
  <si>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</si>
  <si>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</si>
  <si>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</si>
  <si>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</si>
  <si>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</si>
  <si>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</si>
  <si>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</si>
  <si>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</si>
  <si>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</si>
  <si>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</si>
  <si>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</si>
  <si>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</si>
  <si>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</si>
  <si>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</si>
  <si>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</si>
  <si>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</si>
  <si>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</si>
  <si>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</si>
  <si>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</si>
  <si>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</si>
  <si>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</si>
  <si>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</si>
  <si>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</si>
  <si>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</si>
  <si>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</si>
  <si>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</si>
  <si>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</si>
  <si>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</si>
  <si>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</si>
  <si>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</si>
  <si>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</si>
  <si>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</si>
  <si>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</si>
  <si>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</si>
  <si>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</si>
  <si>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</si>
  <si>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</si>
  <si>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</si>
  <si>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</si>
  <si>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</si>
  <si>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</si>
  <si>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</si>
  <si>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</si>
  <si>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</si>
  <si>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</si>
  <si>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</si>
  <si>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</si>
  <si>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</si>
  <si>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</si>
  <si>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</si>
  <si>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</si>
  <si>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</si>
  <si>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</si>
  <si>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</si>
  <si>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</si>
  <si>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</si>
  <si>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</si>
  <si>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</si>
  <si>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</si>
  <si>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</si>
  <si>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</si>
  <si>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</si>
  <si>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</si>
  <si>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</si>
  <si>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</si>
  <si>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</si>
  <si>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</si>
  <si>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</si>
  <si>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</si>
  <si>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</si>
  <si>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</si>
  <si>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</si>
  <si>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</si>
  <si>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</si>
  <si>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</si>
  <si>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</si>
  <si>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</si>
  <si>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</si>
  <si>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</si>
  <si>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</si>
  <si>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</si>
  <si>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</si>
  <si>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</si>
  <si>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</si>
  <si>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</si>
  <si>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</si>
  <si>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</si>
  <si>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</si>
  <si>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</si>
  <si>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</si>
  <si>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</si>
  <si>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</si>
  <si>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</si>
  <si>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</si>
  <si>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</si>
  <si>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</si>
  <si>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</si>
  <si>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</si>
  <si>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</si>
  <si>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</si>
  <si>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</si>
  <si>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</si>
  <si>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</si>
  <si>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</si>
  <si>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</si>
  <si>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</si>
  <si>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</si>
  <si>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</si>
  <si>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</si>
  <si>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</si>
  <si>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</si>
  <si>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</si>
  <si>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</si>
  <si>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</si>
  <si>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</si>
  <si>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</si>
  <si>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</si>
  <si>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</si>
  <si>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</si>
  <si>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</si>
  <si>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</si>
  <si>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</si>
  <si>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</si>
  <si>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</si>
  <si>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</si>
  <si>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</si>
  <si>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</si>
  <si>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</si>
  <si>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</si>
  <si>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</si>
  <si>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</si>
  <si>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</si>
  <si>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</si>
  <si>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</si>
  <si>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</si>
  <si>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</si>
  <si>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</si>
  <si>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</si>
  <si>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</si>
  <si>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</si>
  <si>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</si>
  <si>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</si>
  <si>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</si>
  <si>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</si>
  <si>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</si>
  <si>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</si>
  <si>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</si>
  <si>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</si>
  <si>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</si>
  <si>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</si>
  <si>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</si>
  <si>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</si>
  <si>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</si>
  <si>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</si>
  <si>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</si>
  <si>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</si>
  <si>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</si>
  <si>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</si>
  <si>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</si>
  <si>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</si>
  <si>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</si>
  <si>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</si>
  <si>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</si>
  <si>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</si>
  <si>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</si>
  <si>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</si>
  <si>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</si>
  <si>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</si>
  <si>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</si>
  <si>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</si>
  <si>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</si>
  <si>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</si>
  <si>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</si>
  <si>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</si>
  <si>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</si>
  <si>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</si>
  <si>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</si>
  <si>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</si>
  <si>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</si>
  <si>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</si>
  <si>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</si>
  <si>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</si>
  <si>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</si>
  <si>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</si>
  <si>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</si>
  <si>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</si>
  <si>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</si>
  <si>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</si>
  <si>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</si>
  <si>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</si>
  <si>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</si>
  <si>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</si>
  <si>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</si>
  <si>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</si>
  <si>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</si>
  <si>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</si>
  <si>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</si>
  <si>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</si>
  <si>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</si>
  <si>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</si>
  <si>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</si>
  <si>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</si>
  <si>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</si>
  <si>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</si>
  <si>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</si>
  <si>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</si>
  <si>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</si>
  <si>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</si>
  <si>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</si>
  <si>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</si>
  <si>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</si>
  <si>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</si>
  <si>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</si>
  <si>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</si>
  <si>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</si>
  <si>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</si>
  <si>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</si>
  <si>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</si>
  <si>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</si>
  <si>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</si>
  <si>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</si>
  <si>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</si>
  <si>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</si>
  <si>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</si>
  <si>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</si>
  <si>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</si>
  <si>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</si>
  <si>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</si>
  <si>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</si>
  <si>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</si>
  <si>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</si>
  <si>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</si>
  <si>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</si>
  <si>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</si>
  <si>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</si>
  <si>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</si>
  <si>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</si>
  <si>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</si>
  <si>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</si>
  <si>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</si>
  <si>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</si>
  <si>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</si>
  <si>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</si>
  <si>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</si>
  <si>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</si>
  <si>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</si>
  <si>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</si>
  <si>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</si>
  <si>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</si>
  <si>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</si>
  <si>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</si>
  <si>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</si>
  <si>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</si>
  <si>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</si>
  <si>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</si>
  <si>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</si>
  <si>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</si>
  <si>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</si>
  <si>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</si>
  <si>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</si>
  <si>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</si>
  <si>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</si>
  <si>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</si>
  <si>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</si>
  <si>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</si>
  <si>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</si>
  <si>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</si>
  <si>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</si>
  <si>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</si>
  <si>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</si>
  <si>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</si>
  <si>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</si>
  <si>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</si>
  <si>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</si>
  <si>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</si>
  <si>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</si>
  <si>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</si>
  <si>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</si>
  <si>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</si>
  <si>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</si>
  <si>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</si>
  <si>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</si>
  <si>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</si>
  <si>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</si>
  <si>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</si>
  <si>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</si>
  <si>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</si>
  <si>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</si>
  <si>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</si>
  <si>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</si>
  <si>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</si>
  <si>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</si>
  <si>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</si>
  <si>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</si>
  <si>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</si>
  <si>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</si>
  <si>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</si>
  <si>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</si>
  <si>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</si>
  <si>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</si>
  <si>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</si>
  <si>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</si>
  <si>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</si>
  <si>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</si>
  <si>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</si>
  <si>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</si>
  <si>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</si>
  <si>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</si>
  <si>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</si>
  <si>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</si>
  <si>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</si>
  <si>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</si>
  <si>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</si>
  <si>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</si>
  <si>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</si>
  <si>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</si>
  <si>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</si>
  <si>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</si>
  <si>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</si>
  <si>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</si>
  <si>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</si>
  <si>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</si>
  <si>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</si>
  <si>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</si>
  <si>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</si>
  <si>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</si>
  <si>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</si>
  <si>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</si>
  <si>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</si>
  <si>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</si>
  <si>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</si>
  <si>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</si>
  <si>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</si>
  <si>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</si>
  <si>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</si>
  <si>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</si>
  <si>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</si>
  <si>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</si>
  <si>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</si>
  <si>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</si>
  <si>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</si>
  <si>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</si>
  <si>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</si>
  <si>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</si>
  <si>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</si>
  <si>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</si>
  <si>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</si>
  <si>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</si>
  <si>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</si>
  <si>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</si>
  <si>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</si>
  <si>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</si>
  <si>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</si>
  <si>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</si>
  <si>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</si>
  <si>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</si>
  <si>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</si>
  <si>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</si>
  <si>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</si>
  <si>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</si>
  <si>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</si>
  <si>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</si>
  <si>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</si>
  <si>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</si>
  <si>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</si>
  <si>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</si>
  <si>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</si>
  <si>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</si>
  <si>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</si>
  <si>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</si>
  <si>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</si>
  <si>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</si>
  <si>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</si>
  <si>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</si>
  <si>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</si>
  <si>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</si>
  <si>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</si>
  <si>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</si>
  <si>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</si>
  <si>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</si>
  <si>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</si>
  <si>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</si>
  <si>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</si>
  <si>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</si>
  <si>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</si>
  <si>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</si>
  <si>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</si>
  <si>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</si>
  <si>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</si>
  <si>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</si>
  <si>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</si>
  <si>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</si>
  <si>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</si>
  <si>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</si>
  <si>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</si>
  <si>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</si>
  <si>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</si>
  <si>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</si>
  <si>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</si>
  <si>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</si>
  <si>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</si>
  <si>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</si>
  <si>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</si>
  <si>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</si>
  <si>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</si>
  <si>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</si>
  <si>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</si>
  <si>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</si>
  <si>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</si>
  <si>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</si>
  <si>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</si>
  <si>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</si>
  <si>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</si>
  <si>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</si>
  <si>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</si>
  <si>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</si>
  <si>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</si>
  <si>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</si>
  <si>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</si>
  <si>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</si>
  <si>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</si>
  <si>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</si>
  <si>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</si>
  <si>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</si>
  <si>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</si>
  <si>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</si>
  <si>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</si>
  <si>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</si>
  <si>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</si>
  <si>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</si>
  <si>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</si>
  <si>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</si>
  <si>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</si>
  <si>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</si>
  <si>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</si>
  <si>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</si>
  <si>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</si>
  <si>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</si>
  <si>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</si>
  <si>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</si>
  <si>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</si>
  <si>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</si>
  <si>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</si>
  <si>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</si>
  <si>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</si>
  <si>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</si>
  <si>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</si>
  <si>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</si>
  <si>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</si>
  <si>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</si>
  <si>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</si>
  <si>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</si>
  <si>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</si>
  <si>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</si>
  <si>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</si>
  <si>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</si>
  <si>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</si>
  <si>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</si>
  <si>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</si>
  <si>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</si>
  <si>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</si>
  <si>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</si>
  <si>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</si>
  <si>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</si>
  <si>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</si>
  <si>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</si>
  <si>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</si>
  <si>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</si>
  <si>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</si>
  <si>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</si>
  <si>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</si>
  <si>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</si>
  <si>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</si>
  <si>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</si>
  <si>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</si>
  <si>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</si>
  <si>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</si>
  <si>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</si>
  <si>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</si>
  <si>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</si>
  <si>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</si>
  <si>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</si>
  <si>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</si>
  <si>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</si>
  <si>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</si>
  <si>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</si>
  <si>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</si>
  <si>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</si>
  <si>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</si>
  <si>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</si>
  <si>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</si>
  <si>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</si>
  <si>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</si>
  <si>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</si>
  <si>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</si>
  <si>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</si>
  <si>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</si>
  <si>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</si>
  <si>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</si>
  <si>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</si>
  <si>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</si>
  <si>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</si>
  <si>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</si>
  <si>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</si>
  <si>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</si>
  <si>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</si>
  <si>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</si>
  <si>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</si>
  <si>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</si>
  <si>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</si>
  <si>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</si>
  <si>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</si>
  <si>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</si>
  <si>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</si>
  <si>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</si>
  <si>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</si>
  <si>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</si>
  <si>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</si>
  <si>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</si>
  <si>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</si>
  <si>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</si>
  <si>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</si>
  <si>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</si>
  <si>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</si>
  <si>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</si>
  <si>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</si>
  <si>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</si>
  <si>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</si>
  <si>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</si>
  <si>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</si>
  <si>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</si>
  <si>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</si>
  <si>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</si>
  <si>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</si>
  <si>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</si>
  <si>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</si>
  <si>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</si>
  <si>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</si>
  <si>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</si>
  <si>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</si>
  <si>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</si>
  <si>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</si>
  <si>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</si>
  <si>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</si>
  <si>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</si>
  <si>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</si>
  <si>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</si>
  <si>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</si>
  <si>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</si>
  <si>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</si>
  <si>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</si>
  <si>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</si>
  <si>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</si>
  <si>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</si>
  <si>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</si>
  <si>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</si>
  <si>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</si>
  <si>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</si>
  <si>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</si>
  <si>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</si>
  <si>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</si>
  <si>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</si>
  <si>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</si>
  <si>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</si>
  <si>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</si>
  <si>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</si>
  <si>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</si>
  <si>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</si>
  <si>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</si>
  <si>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</si>
  <si>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</si>
  <si>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</si>
  <si>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</si>
  <si>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</si>
  <si>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</si>
  <si>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</si>
  <si>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</si>
  <si>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</si>
  <si>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</si>
  <si>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</si>
  <si>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</si>
  <si>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</si>
  <si>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</si>
  <si>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</si>
  <si>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</si>
  <si>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</si>
  <si>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</si>
  <si>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</si>
  <si>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</si>
  <si>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</si>
  <si>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</si>
  <si>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</si>
  <si>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</si>
  <si>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</si>
  <si>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</si>
  <si>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</si>
  <si>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</si>
  <si>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</si>
  <si>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</si>
  <si>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</si>
  <si>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</si>
  <si>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</si>
  <si>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</si>
  <si>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</si>
  <si>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</si>
  <si>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</si>
  <si>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</si>
  <si>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</si>
  <si>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</si>
  <si>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</si>
  <si>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</si>
  <si>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</si>
  <si>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</si>
  <si>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</si>
  <si>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</si>
  <si>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</si>
  <si>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</si>
  <si>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</si>
  <si>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</si>
  <si>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</si>
  <si>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</si>
  <si>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</si>
  <si>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</si>
  <si>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</si>
  <si>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</si>
  <si>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</si>
  <si>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</si>
  <si>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</si>
  <si>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</si>
  <si>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</si>
  <si>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</si>
  <si>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</si>
  <si>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</si>
  <si>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</si>
  <si>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</si>
  <si>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</si>
  <si>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</si>
  <si>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</si>
  <si>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</si>
  <si>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</si>
  <si>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</si>
  <si>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</si>
  <si>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</si>
  <si>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</si>
  <si>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</si>
  <si>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</si>
  <si>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</si>
  <si>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</si>
  <si>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</si>
  <si>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</si>
  <si>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</si>
  <si>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</si>
  <si>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</si>
  <si>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</si>
  <si>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</si>
  <si>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</si>
  <si>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</si>
  <si>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</si>
  <si>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</si>
  <si>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</si>
  <si>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</si>
  <si>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</si>
  <si>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</si>
  <si>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</si>
  <si>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</si>
  <si>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</si>
  <si>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</si>
  <si>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</si>
  <si>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</si>
  <si>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</si>
  <si>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</si>
  <si>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</si>
  <si>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</si>
  <si>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</si>
  <si>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</si>
  <si>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</si>
  <si>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</si>
  <si>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</si>
  <si>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</si>
  <si>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</si>
  <si>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</si>
  <si>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</si>
  <si>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</si>
  <si>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</si>
  <si>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</si>
  <si>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</si>
  <si>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</si>
  <si>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</si>
  <si>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</si>
  <si>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</si>
  <si>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</si>
  <si>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</si>
  <si>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</si>
  <si>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</si>
  <si>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</si>
  <si>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</si>
  <si>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</si>
  <si>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</si>
  <si>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</si>
  <si>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</si>
  <si>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</si>
  <si>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</si>
  <si>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</si>
  <si>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</si>
  <si>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</si>
  <si>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</si>
  <si>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</si>
  <si>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</si>
  <si>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</si>
  <si>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</si>
  <si>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</si>
  <si>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</si>
  <si>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</si>
  <si>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</si>
  <si>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</si>
  <si>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</si>
  <si>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</si>
  <si>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</si>
  <si>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</si>
  <si>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</si>
  <si>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</si>
  <si>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</si>
  <si>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</si>
  <si>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</si>
  <si>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</si>
  <si>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</si>
  <si>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</si>
  <si>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</si>
  <si>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</si>
  <si>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</si>
  <si>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</si>
  <si>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</si>
  <si>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</si>
  <si>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</si>
  <si>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</si>
  <si>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</si>
  <si>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</si>
  <si>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</si>
  <si>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</si>
  <si>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</si>
  <si>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</si>
  <si>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</si>
  <si>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</si>
  <si>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</si>
  <si>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</si>
  <si>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</si>
  <si>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</si>
  <si>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</si>
  <si>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</si>
  <si>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</si>
  <si>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</si>
  <si>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</si>
  <si>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</si>
  <si>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</si>
  <si>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</si>
  <si>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</si>
  <si>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</si>
  <si>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</si>
  <si>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</si>
  <si>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</si>
  <si>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</si>
  <si>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</si>
  <si>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</si>
  <si>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</si>
  <si>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</si>
  <si>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</si>
  <si>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</si>
  <si>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</si>
  <si>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</si>
  <si>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</si>
  <si>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</si>
  <si>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</si>
  <si>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</si>
  <si>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</si>
  <si>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</si>
  <si>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</si>
  <si>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</si>
  <si>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</si>
  <si>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</si>
  <si>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</si>
  <si>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</si>
  <si>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</si>
  <si>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</si>
  <si>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</si>
  <si>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</si>
  <si>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</si>
  <si>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</si>
  <si>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</si>
  <si>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</si>
  <si>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</si>
  <si>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</si>
  <si>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</si>
  <si>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</si>
  <si>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</si>
  <si>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</si>
  <si>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</si>
  <si>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</si>
  <si>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</si>
  <si>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</si>
  <si>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</si>
  <si>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</si>
  <si>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</si>
  <si>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</si>
  <si>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</si>
  <si>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</si>
  <si>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</si>
  <si>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</si>
  <si>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</si>
  <si>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</si>
  <si>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</si>
  <si>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</si>
  <si>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</si>
  <si>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</si>
  <si>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</si>
  <si>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</si>
  <si>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</si>
  <si>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</si>
  <si>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</si>
  <si>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</si>
  <si>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</si>
  <si>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</si>
  <si>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</si>
  <si>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</si>
  <si>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</si>
  <si>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</si>
  <si>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</si>
  <si>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</si>
  <si>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</si>
  <si>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</si>
  <si>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</si>
  <si>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</si>
  <si>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</si>
  <si>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</si>
  <si>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</si>
  <si>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</si>
  <si>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</si>
  <si>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</si>
  <si>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</si>
  <si>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</si>
  <si>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</si>
  <si>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</si>
  <si>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</si>
  <si>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</si>
  <si>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</si>
  <si>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</si>
  <si>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</si>
  <si>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</si>
  <si>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</si>
  <si>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</si>
  <si>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</si>
  <si>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</si>
  <si>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</si>
  <si>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</si>
  <si>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</si>
  <si>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</si>
  <si>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</si>
  <si>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</si>
  <si>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</si>
  <si>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</si>
  <si>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</si>
  <si>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</si>
  <si>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</si>
  <si>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</si>
  <si>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</si>
  <si>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</si>
  <si>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</si>
  <si>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</si>
  <si>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</si>
  <si>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</si>
  <si>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</si>
  <si>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</si>
  <si>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</si>
  <si>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</si>
  <si>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</si>
  <si>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</si>
  <si>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</si>
  <si>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</si>
  <si>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</si>
  <si>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</si>
  <si>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</si>
  <si>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</si>
  <si>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</si>
  <si>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</si>
  <si>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</si>
  <si>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</si>
  <si>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</si>
  <si>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</si>
  <si>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</si>
  <si>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</si>
  <si>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</si>
  <si>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</si>
  <si>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</si>
  <si>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</si>
  <si>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</si>
  <si>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</si>
  <si>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</si>
  <si>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</si>
  <si>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</si>
  <si>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</si>
  <si>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</si>
  <si>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</si>
  <si>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</si>
  <si>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</si>
  <si>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</si>
  <si>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</si>
  <si>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</si>
  <si>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</si>
  <si>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</si>
  <si>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</si>
  <si>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</si>
  <si>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</si>
  <si>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</si>
  <si>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</si>
  <si>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</si>
  <si>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</si>
  <si>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</si>
  <si>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</si>
  <si>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</si>
  <si>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</si>
  <si>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</si>
  <si>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</si>
  <si>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</si>
  <si>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</si>
  <si>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</si>
  <si>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</si>
  <si>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</si>
  <si>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</si>
  <si>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</si>
  <si>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</si>
  <si>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</si>
  <si>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</si>
  <si>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</si>
  <si>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</si>
  <si>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</si>
  <si>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</si>
  <si>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</si>
  <si>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</si>
  <si>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</si>
  <si>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</si>
  <si>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</si>
  <si>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</si>
  <si>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</si>
  <si>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</si>
  <si>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</si>
  <si>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</si>
  <si>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</si>
  <si>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</si>
  <si>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</si>
  <si>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</si>
  <si>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</si>
  <si>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</si>
  <si>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</si>
  <si>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</si>
  <si>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</si>
  <si>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</si>
  <si>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</si>
  <si>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</si>
  <si>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</si>
  <si>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</si>
  <si>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</si>
  <si>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</si>
  <si>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</si>
  <si>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</si>
  <si>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</si>
  <si>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</si>
  <si>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</si>
  <si>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For further information concerning the nation-specific dispositions regarging the impact of the Covid 19 outbreak on cover pools, please refer to the:</t>
  </si>
  <si>
    <t>1.  Share of assets affected by payment holidays caused by COVID 19</t>
  </si>
  <si>
    <t>2. Additional information on the cover pool section affected by payment holidays</t>
  </si>
  <si>
    <t>COVID-19: EMF-ECBC Response</t>
  </si>
  <si>
    <t>1. Breakdown of payment holiday</t>
  </si>
  <si>
    <t>Number of loans</t>
  </si>
  <si>
    <t xml:space="preserve">% Nominal (mn) to total cover pool </t>
  </si>
  <si>
    <t>% No. of Loans to total cover pool</t>
  </si>
  <si>
    <t>COV.1.1.1</t>
  </si>
  <si>
    <t>payment holiday granted</t>
  </si>
  <si>
    <t>1 month</t>
  </si>
  <si>
    <t>2 months</t>
  </si>
  <si>
    <t>3 months</t>
  </si>
  <si>
    <t>over 6 months</t>
  </si>
  <si>
    <t>total</t>
  </si>
  <si>
    <t>COV.2.1.1</t>
  </si>
  <si>
    <t>COV.2.1.2</t>
  </si>
  <si>
    <t>COV.2.1.3</t>
  </si>
  <si>
    <t>other</t>
  </si>
  <si>
    <t>COV.2.1.4</t>
  </si>
  <si>
    <t>Total payment holiday</t>
  </si>
  <si>
    <t>OCOV.2.1.5</t>
  </si>
  <si>
    <t>o/w [if relevant, please specify]</t>
  </si>
  <si>
    <t>OCOV.2.1.6</t>
  </si>
  <si>
    <t>OCOV.2.1.7</t>
  </si>
  <si>
    <t>OCOV.2.1.8</t>
  </si>
  <si>
    <t>Temporary tab Harmonised Transparency Template - Optional COVID 19 impact</t>
  </si>
  <si>
    <t>CONTENT OF Temporary Tab</t>
  </si>
  <si>
    <t>Optional further information at issuer/country level</t>
  </si>
  <si>
    <t xml:space="preserve">principal &amp; interest deferred </t>
  </si>
  <si>
    <t>principal deferred</t>
  </si>
  <si>
    <t>OCOV.1.1.2</t>
  </si>
  <si>
    <t>OCOV.1.1.3</t>
  </si>
  <si>
    <t>1.  Share of cover assets affected at the time of reporting by payment holidays caused exclusively by COVID 19</t>
  </si>
  <si>
    <t>1. types of granted payment holiday (original duration)</t>
  </si>
  <si>
    <t xml:space="preserve">Can the COVID-19 related payment holiday loans remain part of the cover pool?     </t>
  </si>
  <si>
    <t>in % nominal (mn) of affected notional amount to total cover pool</t>
  </si>
  <si>
    <t>4 to 6 months</t>
  </si>
  <si>
    <t>HSBC Bank Canada</t>
  </si>
  <si>
    <t>https://www.about.hsbc.ca/hsbc-in-canada/legislative-covered-bond-programme</t>
  </si>
  <si>
    <t>N</t>
  </si>
  <si>
    <t>Alberta</t>
  </si>
  <si>
    <t>British Columbia</t>
  </si>
  <si>
    <t>Manitoba</t>
  </si>
  <si>
    <t>New Brunswick</t>
  </si>
  <si>
    <t>Newfoundland and Labrador</t>
  </si>
  <si>
    <t>Northwest Territories</t>
  </si>
  <si>
    <t>Nova Scotia</t>
  </si>
  <si>
    <t>Nunavut</t>
  </si>
  <si>
    <t>Ontario</t>
  </si>
  <si>
    <t>Prince Edward Island</t>
  </si>
  <si>
    <t>Quebec</t>
  </si>
  <si>
    <t>Saskatchewan</t>
  </si>
  <si>
    <t>Yukon</t>
  </si>
  <si>
    <t>99,999 and below</t>
  </si>
  <si>
    <t>100,000 - 199,999</t>
  </si>
  <si>
    <t>200,000 - 299,999</t>
  </si>
  <si>
    <t>300,000 - 399,999</t>
  </si>
  <si>
    <t>400,000 - 499,999</t>
  </si>
  <si>
    <t>500,000 - 599,999</t>
  </si>
  <si>
    <t>600,000 - 699,999</t>
  </si>
  <si>
    <t>700,000 - 799,999</t>
  </si>
  <si>
    <t>800,000 - 899,999</t>
  </si>
  <si>
    <t>900,000 - 999,999</t>
  </si>
  <si>
    <t>1,000,000 and above</t>
  </si>
  <si>
    <t xml:space="preserve">Maturity date of cover assets, consisting of residential mortgage loans, is bucketed based on the remaining term of the borrowers' contractual term, with no prepayment assumed.  
</t>
  </si>
  <si>
    <t xml:space="preserve">The maximum LTV at the time of transfer of a loan to the Guarantor is 80%.  </t>
  </si>
  <si>
    <t>Original market values must be indexed at least on a quarterly basis for the purposes of collateral valuation and overcollateralization calculation (with that portion of loans in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the registered issuer is subjected.</t>
  </si>
  <si>
    <t xml:space="preserve">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</si>
  <si>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</si>
  <si>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 xml:space="preserve">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</si>
  <si>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Any loan that is three months or more in arrears.</t>
  </si>
  <si>
    <t>See Valuation Test below.</t>
  </si>
  <si>
    <t>Asset Coverage Test</t>
  </si>
  <si>
    <t xml:space="preserve">Valuation Test
</t>
  </si>
  <si>
    <t xml:space="preserve">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
</t>
  </si>
  <si>
    <t xml:space="preserve">The information contained in this glossary does not purport to be complete and is taken from and is qualified in its entirety by the terms and conditions of the programme (including the transaction documents) and the Covered Bond legislative framework.  Except where the context otherwise requires, all capitalized terms used herein without definition shall have the meanings in the master definitions and construction agreement that can be found in the transaction documents. </t>
  </si>
  <si>
    <t>Programme Information</t>
  </si>
  <si>
    <t/>
  </si>
  <si>
    <t>Series</t>
  </si>
  <si>
    <t>Initial Principal Amount</t>
  </si>
  <si>
    <t>Translation Rate</t>
  </si>
  <si>
    <t>CAD Equivalent</t>
  </si>
  <si>
    <t>Expected Maturity</t>
  </si>
  <si>
    <t>Legal Final Maturity</t>
  </si>
  <si>
    <t>Coupon Rate</t>
  </si>
  <si>
    <t>Rate Type</t>
  </si>
  <si>
    <t>Maturity Type</t>
  </si>
  <si>
    <t>CBL1</t>
  </si>
  <si>
    <t>USD 750,000,000</t>
  </si>
  <si>
    <t>1.326 CAD/USD</t>
  </si>
  <si>
    <t xml:space="preserve"> + 3.3%</t>
  </si>
  <si>
    <t>Fixed</t>
  </si>
  <si>
    <t>Soft Bullet</t>
  </si>
  <si>
    <t>CBL2</t>
  </si>
  <si>
    <t>USD 1,000,000,000</t>
  </si>
  <si>
    <t>1.3343 CAD/USD</t>
  </si>
  <si>
    <t xml:space="preserve"> + 1.65%</t>
  </si>
  <si>
    <t>$1,500,000,000</t>
  </si>
  <si>
    <t>N/A</t>
  </si>
  <si>
    <t>Floating</t>
  </si>
  <si>
    <t>CBL4</t>
  </si>
  <si>
    <t>1.4015 CAD/USD</t>
  </si>
  <si>
    <t xml:space="preserve"> + 0.95%</t>
  </si>
  <si>
    <t>OSFI Programme Limit</t>
  </si>
  <si>
    <t>OSFI Covered Bond Ratio:</t>
  </si>
  <si>
    <t>¹</t>
  </si>
  <si>
    <t>OSFI Covered Bond Ratio Limit:</t>
  </si>
  <si>
    <t>OSFI Temporary Covered Bond Ratio:</t>
  </si>
  <si>
    <t>OSFI Temporary Covered Bond Ratio Limit:</t>
  </si>
  <si>
    <t>10.00%</t>
  </si>
  <si>
    <t>**</t>
  </si>
  <si>
    <t>Weighted average maturity of Outstanding Covered Bonds (months)</t>
  </si>
  <si>
    <t>Weighted average remaining term of Loans in Cover Pool (months)</t>
  </si>
  <si>
    <t>Series Ratings</t>
  </si>
  <si>
    <t>Moody's</t>
  </si>
  <si>
    <t>Fitch</t>
  </si>
  <si>
    <t>Aaa</t>
  </si>
  <si>
    <t>AAA</t>
  </si>
  <si>
    <t>CBL3</t>
  </si>
  <si>
    <t>Supplementary Information</t>
  </si>
  <si>
    <t>Parties to Global Covered Bond Programme</t>
  </si>
  <si>
    <t>Issuer</t>
  </si>
  <si>
    <t>HSBC Bank Canada ("HSBC")</t>
  </si>
  <si>
    <t>Guarantor Entity</t>
  </si>
  <si>
    <t>HSBC Canadian Covered Bond (Legislative) Guarantor Limited Partnership</t>
  </si>
  <si>
    <t>Servicer &amp; Cash Manager</t>
  </si>
  <si>
    <t>HSBC</t>
  </si>
  <si>
    <t>Swap Provider</t>
  </si>
  <si>
    <t>Covered Bond Trustee &amp; Custodian</t>
  </si>
  <si>
    <t>Computershare Trust Company of Canada</t>
  </si>
  <si>
    <t>Asset Monitor</t>
  </si>
  <si>
    <t>PricewaterhouseCoopers LLP</t>
  </si>
  <si>
    <t>Account Bank &amp; GIC Provider</t>
  </si>
  <si>
    <t>Standby Account Bank &amp; Standby GIC Provider</t>
  </si>
  <si>
    <t>Bank of Montreal ("BMO")</t>
  </si>
  <si>
    <t>HSBC Bank Canada's Ratings</t>
  </si>
  <si>
    <t>A3</t>
  </si>
  <si>
    <t>A+</t>
  </si>
  <si>
    <t>Short-Term</t>
  </si>
  <si>
    <t>P-2</t>
  </si>
  <si>
    <t>F1+</t>
  </si>
  <si>
    <t>Rating Outlook</t>
  </si>
  <si>
    <t>Stable</t>
  </si>
  <si>
    <t>Negative</t>
  </si>
  <si>
    <t>Other:</t>
  </si>
  <si>
    <t xml:space="preserve">Counterparty Risk Assesment </t>
  </si>
  <si>
    <t>Issuer Default Rating</t>
  </si>
  <si>
    <t>Long term / short term</t>
  </si>
  <si>
    <t>A2(cr)/P-1(cr)</t>
  </si>
  <si>
    <t>A+/F1+</t>
  </si>
  <si>
    <t>Deposit Rating</t>
  </si>
  <si>
    <t>A3/P-2</t>
  </si>
  <si>
    <t>Applicable Ratings of Standby Account Bank &amp; Standby GIC Provider (BMO)</t>
  </si>
  <si>
    <t>Moody's (Deposit Rating)</t>
  </si>
  <si>
    <t>Fitch
(Issuer Default Rating)</t>
  </si>
  <si>
    <t>Long Term</t>
  </si>
  <si>
    <t>Aa2</t>
  </si>
  <si>
    <t>AA-</t>
  </si>
  <si>
    <t>Short Term</t>
  </si>
  <si>
    <t>P-1</t>
  </si>
  <si>
    <t>Description of Ratings Triggers</t>
  </si>
  <si>
    <t>(Note: Where there are two ratings for a rating agency for a trigger, only one rating is required to be at or above one of such ratings)</t>
  </si>
  <si>
    <t>A. Party Replacement</t>
  </si>
  <si>
    <t>If the rating(s) of the Party falls below the level stipulated below, such party is required to be replaced or in the case of the Swap Provider:
(i) transfer credit support; and
(ii) replace itself or obtain a guarantee for its obligations.</t>
  </si>
  <si>
    <t>Role</t>
  </si>
  <si>
    <t>Account Bank &amp; GIC Provider (HSBC)</t>
  </si>
  <si>
    <t>P-1 (ST rating) or A3</t>
  </si>
  <si>
    <t>F1 or A</t>
  </si>
  <si>
    <t>Standby Account Bank &amp; Standby GIC Provider (BMO)</t>
  </si>
  <si>
    <t>P-1 (ST rating)</t>
  </si>
  <si>
    <t>Cash Manager (HSBC)</t>
  </si>
  <si>
    <t>P-2(cr)</t>
  </si>
  <si>
    <t>F2 or BBB+</t>
  </si>
  <si>
    <t>Servicer (HSBC)</t>
  </si>
  <si>
    <t>Baa3</t>
  </si>
  <si>
    <t>F2</t>
  </si>
  <si>
    <t>Interest Rate Swap Provider (HSBC)</t>
  </si>
  <si>
    <t>P-2(cr) or A3(cr)</t>
  </si>
  <si>
    <t>F2 or BBB+</t>
  </si>
  <si>
    <t>Covered Bond Swap Provider (HSBC)</t>
  </si>
  <si>
    <t>Title Holder on Mortgages (HSBC)</t>
  </si>
  <si>
    <t>Baa1</t>
  </si>
  <si>
    <t>BBB+</t>
  </si>
  <si>
    <t>B. Specified Rating Related Action</t>
  </si>
  <si>
    <t>i. The following actions are required if the rating of the Cash Manager (HSBC) falls below the stipulated rating:</t>
  </si>
  <si>
    <t>(a) Amounts received by the Servicer are to be deposited directly to the
    GIC Account and not provided to the Cash Manager</t>
  </si>
  <si>
    <t>P-1 or A3</t>
  </si>
  <si>
    <t>F1 or A</t>
  </si>
  <si>
    <t>(b) Amounts held by the Cash Manager belonging to the Guarantor are to be deposited to the Transaction Account or the GIC Account, as applicable within 5 business days</t>
  </si>
  <si>
    <t>ii. The following actions are required if the rating of the Servicer (HSBC) falls below the stipulated rating:</t>
  </si>
  <si>
    <t>(a) Servicer is required to transfer amounts belonging to the Guarantor to the Cash Manager or the GIC Account, as applicable, within 2 business days</t>
  </si>
  <si>
    <t>P-1(cr)</t>
  </si>
  <si>
    <t>iii. The following actions are required if the rating of the Issuer (HSBC) falls below the stipulated raitng:</t>
  </si>
  <si>
    <t>(a) Repayment of the Demand Loan</t>
  </si>
  <si>
    <t>(b) Establishment of the Reserve Fund</t>
  </si>
  <si>
    <t>(c) Fund Pre-Maturity Liquidity Required Amount on Hard Bullet Covered Bonds</t>
  </si>
  <si>
    <t>iv. The following actions are required if the rating of the Issuer (HSBC) falls below the stipulated rating:</t>
  </si>
  <si>
    <t>(a) The Covered Bond Swap will become effective except as otherwise provided in the Covered Bond Swap Agreements</t>
  </si>
  <si>
    <t>v. Each Swap Provider is required to transfer credit support, replace itself or obtain a guarantee of its obligations if the rating of such Swap Provider falls below the specified rating:</t>
  </si>
  <si>
    <t>(a) Interest Rate Swap Provider</t>
  </si>
  <si>
    <t>P-1(cr) or A2(cr)</t>
  </si>
  <si>
    <t>(b) Covered Bond Swap Provider</t>
  </si>
  <si>
    <t>Events of Default &amp; Triggers</t>
  </si>
  <si>
    <t>Issuer Event of Default</t>
  </si>
  <si>
    <t>No</t>
  </si>
  <si>
    <t>Guarantor LP Event of Default</t>
  </si>
  <si>
    <t>A = Lesser of (i) LTV Adjusted Loan Balance ¹ and</t>
  </si>
  <si>
    <t>A (i)</t>
  </si>
  <si>
    <t>(ii) Asset Percentage Adjusted Loan Balance ¹</t>
  </si>
  <si>
    <t>A(ii):</t>
  </si>
  <si>
    <t>B = Principal Receipts up to Calculation Date not otherwise applied</t>
  </si>
  <si>
    <t>Actual Asset Percentage:</t>
  </si>
  <si>
    <t>C = Cash Capital Contributions</t>
  </si>
  <si>
    <t xml:space="preserve">Maximum Asset Percentage: </t>
  </si>
  <si>
    <t>D = Substitute Assets</t>
  </si>
  <si>
    <t>Minimum Asset Percentage:</t>
  </si>
  <si>
    <t>E = Reserve Fund Balance</t>
  </si>
  <si>
    <t>Regulatory OC Minimum:</t>
  </si>
  <si>
    <t>103.00%</t>
  </si>
  <si>
    <t>Y = Contingent Collateral Amount</t>
  </si>
  <si>
    <t>Level of Overcollateralization ²</t>
  </si>
  <si>
    <t>Z = Negative Carry Factor Calculation</t>
  </si>
  <si>
    <t>Adjusted Aggregate Asset Amount
(Total: A + B + C + D + E - Y - Z)</t>
  </si>
  <si>
    <t>PASS</t>
  </si>
  <si>
    <t>Valuation Calculation</t>
  </si>
  <si>
    <t>Trading Value of Covered Bonds</t>
  </si>
  <si>
    <t>A = LTV Adjusted Loan Present Value ¹</t>
  </si>
  <si>
    <t>Weighted Average Effective Yield
of Performing Eligible Loans:</t>
  </si>
  <si>
    <t>D = Trading Value of Substitute Assets</t>
  </si>
  <si>
    <t>F = Trading Value of Swap Collateral</t>
  </si>
  <si>
    <t>Present Value Adjusted Aggregate Asset Amount
(Total: A + B + C + D + E + F)</t>
  </si>
  <si>
    <t>1. LTV Adjusted Loan Present Value is calculated per the Indexation Methodology based on the most recent property appraisal value</t>
  </si>
  <si>
    <t>Intercompany Loan Balance</t>
  </si>
  <si>
    <t>Guarantee Loan</t>
  </si>
  <si>
    <t>Demand Loan</t>
  </si>
  <si>
    <t>Cover Pool Losses</t>
  </si>
  <si>
    <t>Period End</t>
  </si>
  <si>
    <t>Write-off Amounts</t>
  </si>
  <si>
    <t>Loss Percentage (Annualized)</t>
  </si>
  <si>
    <t>Cover Pool Summary Statistics</t>
  </si>
  <si>
    <t>Previous Month Ending Balance</t>
  </si>
  <si>
    <t>Current Month Ending Balance</t>
  </si>
  <si>
    <t>Number of Mortgages in Pool</t>
  </si>
  <si>
    <t>Average Mortgage Size</t>
  </si>
  <si>
    <t>Number of Properties</t>
  </si>
  <si>
    <t>Number of Borrowers</t>
  </si>
  <si>
    <t>Weighted Average Original LTV ¹</t>
  </si>
  <si>
    <t>Weighted Average Current LTV ²</t>
  </si>
  <si>
    <t>Weighted Average Indexed Current LTV ² ³</t>
  </si>
  <si>
    <t>Weighted Average Authorized LTV ⁴</t>
  </si>
  <si>
    <t>Weighted Average Indexed Authorized LTV ³ ⁴</t>
  </si>
  <si>
    <t>Weighted Average Mortgage Rate</t>
  </si>
  <si>
    <t>Weighted Average Seasoning (Months)</t>
  </si>
  <si>
    <t>Weighted Average Original Term (Months)</t>
  </si>
  <si>
    <t>Weighted Average Remaining Term (Months)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</si>
  <si>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</si>
  <si>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</si>
  <si>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</si>
  <si>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</si>
  <si>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</si>
  <si>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</si>
  <si>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</si>
  <si>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</si>
  <si>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</si>
  <si>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</si>
  <si>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Interest Rate Type Distribution</t>
  </si>
  <si>
    <t>Interest Rate Type</t>
  </si>
  <si>
    <t>Variable</t>
  </si>
  <si>
    <t>Mortgage Asset Type Distribution</t>
  </si>
  <si>
    <t>Asset Type</t>
  </si>
  <si>
    <t>Conventional Mortgage Loans</t>
  </si>
  <si>
    <t>Equity Power Mortgage Loans</t>
  </si>
  <si>
    <t>Cover Pool Occupancy Type Distribution</t>
  </si>
  <si>
    <t>Occupancy Type</t>
  </si>
  <si>
    <t>Owner Occupied</t>
  </si>
  <si>
    <t>Non-Owner Occupied</t>
  </si>
  <si>
    <t>Cover Pool Mortgage Rate Distribution</t>
  </si>
  <si>
    <t>Mortgage Rate (%)</t>
  </si>
  <si>
    <t>1.9999 and below</t>
  </si>
  <si>
    <t>2.0000 - 2.4999</t>
  </si>
  <si>
    <t>2.5000 - 2.9999</t>
  </si>
  <si>
    <t>3.0000 - 3.4999</t>
  </si>
  <si>
    <t>3.5000 - 3.9999</t>
  </si>
  <si>
    <t>4.0000 - 4.4999</t>
  </si>
  <si>
    <t>4.5000 - 4.9999</t>
  </si>
  <si>
    <t>5.0000 - 5.4999</t>
  </si>
  <si>
    <t>5.5000 - 5.9999</t>
  </si>
  <si>
    <t>6.0000 - 6.4999</t>
  </si>
  <si>
    <t>6.5000 and above</t>
  </si>
  <si>
    <t>Cover Pool Remaining Term Distribution</t>
  </si>
  <si>
    <t>Remaining Term (Months)</t>
  </si>
  <si>
    <t>Less than 12.00</t>
  </si>
  <si>
    <t>12.00 - 23.99</t>
  </si>
  <si>
    <t>24.00 - 35.99</t>
  </si>
  <si>
    <t>36.00 - 47.99</t>
  </si>
  <si>
    <t>48.00 - 59.99</t>
  </si>
  <si>
    <t>60.00 - 71.99</t>
  </si>
  <si>
    <t>72.00 - 83.99</t>
  </si>
  <si>
    <t>84.00 and above</t>
  </si>
  <si>
    <t>Cover Pool Range of Remaining Principal Balance</t>
  </si>
  <si>
    <t>Range of Remaining Principal Balance</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</si>
  <si>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</si>
  <si>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</si>
  <si>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</si>
  <si>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</si>
  <si>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</si>
  <si>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</si>
  <si>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</si>
  <si>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</si>
  <si>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</si>
  <si>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</si>
  <si>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</si>
  <si>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</si>
  <si>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</si>
  <si>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</si>
  <si>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</si>
  <si>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</si>
  <si>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</si>
  <si>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</si>
  <si>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Property Type Distribution</t>
  </si>
  <si>
    <t>Property Type</t>
  </si>
  <si>
    <t>Condominium</t>
  </si>
  <si>
    <t>Duplex</t>
  </si>
  <si>
    <t>Semi-Detached</t>
  </si>
  <si>
    <t>Single Family</t>
  </si>
  <si>
    <t>Townhouse</t>
  </si>
  <si>
    <t>Cover Pool Indexed Authorized LTV - Distribution ¹</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</si>
  <si>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</si>
  <si>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</si>
  <si>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</si>
  <si>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</si>
  <si>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</si>
  <si>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</si>
  <si>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</si>
  <si>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</si>
  <si>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</si>
  <si>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</si>
  <si>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</si>
  <si>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</si>
  <si>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</si>
  <si>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</si>
  <si>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</si>
  <si>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Current LTV - Distribution ¹</t>
  </si>
  <si>
    <t>Provincial Distribution by Indexed Current LTV and Aging Summary</t>
  </si>
  <si>
    <t>Days Delinquent</t>
  </si>
  <si>
    <t>Current-&lt;30</t>
  </si>
  <si>
    <t>LTV</t>
  </si>
  <si>
    <t>&lt;20.00</t>
  </si>
  <si>
    <t>&gt;80.00</t>
  </si>
  <si>
    <t>30-&lt;60</t>
  </si>
  <si>
    <t>60-&lt;90</t>
  </si>
  <si>
    <t>90+</t>
  </si>
  <si>
    <t>Score Unavailable</t>
  </si>
  <si>
    <t>&lt;600</t>
  </si>
  <si>
    <t>600 - 650</t>
  </si>
  <si>
    <t>651 - 700</t>
  </si>
  <si>
    <t>701 - 750</t>
  </si>
  <si>
    <t>751 - 800</t>
  </si>
  <si>
    <t>&gt;800</t>
  </si>
  <si>
    <t>80.00 and Above</t>
  </si>
  <si>
    <t>1. Indexed Current LTV is calculated per the Indexation Methodology based on the most recent property appraisal value</t>
  </si>
  <si>
    <t>0</t>
  </si>
  <si>
    <t>intra-group</t>
  </si>
  <si>
    <t>Bank of Montreal</t>
  </si>
  <si>
    <t xml:space="preserve"> NQQ6HPCNCCU6TUTQYE16</t>
  </si>
  <si>
    <t xml:space="preserve">549300FOILUVZ0QCR072 </t>
  </si>
  <si>
    <t>DMB80L5QKUQ124HSYW98</t>
  </si>
  <si>
    <t>5493009NI73B74CHXG16</t>
  </si>
  <si>
    <t>Currency Rate</t>
  </si>
  <si>
    <t>Interest Rate</t>
  </si>
  <si>
    <t>Yes</t>
  </si>
  <si>
    <t xml:space="preserve">Actual overcollateralization is calculated by dividing (i) the nominal amount of the cover pool that exceeds the total outstanding amount of covered bonds by (ii) the total amount of outstanding covered bonds.
Total covered assets contains a voluntary overcollateralization amount which is the portion that is in excess of the amount required to support the bonds outstanding.  The issuer may demand repayment of all or part of the voluntary overcollateralization following certain events as outlined in the transaction documents.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Outstanding of the Covered Bonds.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Principal Amount Outstanding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Principal Balance; 
(b)  Substitute Assets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</si>
  <si>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 xml:space="preserve">The Canadian covered bond legal framework mandates a legal minimum such that the cover pool assets available to collateralize covered bonds must exceed 103% of the Canadian Dollar Equivalent of the Principal Amount Outstanding of the Covered Bonds under the program.   As such, the cover pool's OC must exceed 3%.
In addition, issuers are required to specify a maximum value for the Asset Percentage that may be used to perform the Asset Coverage Test.
</t>
  </si>
  <si>
    <t xml:space="preserve">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
</t>
  </si>
  <si>
    <t xml:space="preserve">Per the Canadian Registered Covered Bond Programs Guide, covered bonds may bear interest at any rate and any payment frequency.  Interest rate may be fixed or floating.
</t>
  </si>
  <si>
    <t xml:space="preserve">Covered bonds may be of any term and have a fixed (hard bullet) or extendible (soft bullet) maturity date.
</t>
  </si>
  <si>
    <t>Loan Seasoning</t>
  </si>
  <si>
    <t xml:space="preserve">Loan Seasoning is calculated based on the number of months since the loan was originated. </t>
  </si>
  <si>
    <t xml:space="preserve">"Cover Pool Amortisation Profile -  
Weighted Average Life [HTT General, G.3.4.1]"
</t>
  </si>
  <si>
    <t xml:space="preserve">Cover Pool Weighted Average Life refers to Weighted Average Remaining Term of loans in the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
</t>
  </si>
  <si>
    <t xml:space="preserve">The Asset Coverage Test is calculated monthly to ensure that a minimum level of overcollateralisation is available for the covered bonds issued.
Asset Coverage Test = Asset Value - Liability Value;
Asset Value = A + B + C + D + E - Y - Z, where 
A: Lower of (1)  each outstanding loan balance and 80% of the indexed market value of their underlying properties and (2) Asset Percentage multiplied by lower of each outstanding loan balance and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loans under certain conditions or other cash held by Guarantor entity
D: Outstanding principal amount of any Substitute Assets
E: Reserve Fund balance, if applicable
Y: Contingent collateral amount, if applicable
Z: Negative darry factor calculation 
Liability Value = nominal amount of covered bond liabilities in Canadian dollars (with currency translations undertaken using or at foreign exchange rates reflected in related Covered Bond Collateral Hedges)
</t>
  </si>
  <si>
    <t>HSBC Bank plc (EUR); HSBC Bank USA, National Association (USD); Computershare Trust Company of Canada (CAD)</t>
  </si>
  <si>
    <t>https://coveredbondlabel.com</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</si>
  <si>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whether upon origination or renewal of the Eligible Loan, or if not capable of determination, on the basis of the most recent sale price of the property.</t>
  </si>
  <si>
    <r>
      <rPr>
        <sz val="5"/>
        <color rgb="FF000000"/>
        <rFont val="Segoe UI"/>
        <family val="2"/>
      </rPr>
      <t xml:space="preserve">This report contains information regarding the HSBC Bank Canada Legislative Global Covered Bond Programme's Cover Pool as of the indicated Calculation Date. The composition of the Cover Pool will change as Loans (and their Related Security) are added and removed from the Cover Pool from time to time and, accordingly, the characteristics and performance of the Loans (and their Related Security) in the Cover Pool will vary over time.
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The information set forth below has been obtained and based upon sources believed by HSBC Bank Canada and HSBC Securities (Canada) Inc. (collectively, "HSBC") to be accurate, however, HSBC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
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
Effective August 24, 2018, the Guarantor employs the methodology set out below to determine the indexed valuations for Properties relating to the Loans in the Covered Bond Portfolio (the “Indexation Methodology”) for purposes of the Asset Coverage Test, the Amortization Test, the Valuation Calculation, in calculating the value of the covered bond collateral held as Contingent Collateral and for other purposes as may be required by the CMHC Covered Bond Guide (the “CMHC Guide”) from time to time. To account for subsequent price developments, the Guarantor has chosen to adjust the original market values of the Properties securing the Loans in the Covered Bond Portfolio by using the Teranet - National Bank House Price Index™ and the Teranet - National Bank Regional and Property Type Sub-Indices™ (collectively the “Indices”), available by subscription at www.housepriceindex.ca This website and its contents do not form part of this Investor Report. (HSBC does not endorse or accept any responsibility for such sites or their content, privacy policy or security standards.)
The Teranet - National Bank House Price Index™ (”HPI Indices”) is an independent representation of the rate of change of Canadian single-family home prices. The measurements are based on the property records of public land registries, where sale prices are available. The Teranet - National Bank Regional and Property Type Sub-Indices™ (”Sub-Indices”) is an independent representation of the rate of change of Canadian home prices based on property types and regional characteristics. For each region, the Sub-Indices classifies properties into three categories (condo, row housing, single family) and provides an all-types combined index. As of the indicated Calculation Date, the Sub-Indices for the forward sortation area where the property is located is used to calculate the property value. Where a Sub-Indices for the property category is unavailable the Sub-Indices all-types index has been used. 
The relevant Sub-Indices are used to maintain updated market property values. At least quarterly, property values are updated based on relative changes in Sub-Indices from the time of original valuation, and used in calculating the loan to value ratios. Properties in geographical areas not covered by the Sub-Indices are adjusted with the national average index, as captured by the HPI Indices. Material risks associated with using the Indexation Methodology include, but are not limited to, the factual correctness of the Indices being relied upon, and, in the case of geographical areas not covered by the Sub-Indices, the risk that the HPI Indices may not accurately capture idiosyncratic factors affecting local housing markets.
As per the CMHC Guide (June 23, 2017) and pursuant to the definition of Indexation Methodology in the Master Definitions and Construction Agreement, notice of any change in the Indexation Methodology must be provided to CMHC and will be reflected in the then-current Investor Report.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</si>
  <si>
    <t>CBL3*</t>
  </si>
  <si>
    <t>3 month CDOR + 1.4000%</t>
  </si>
  <si>
    <r>
      <rPr>
        <sz val="5"/>
        <color rgb="FF000000"/>
        <rFont val="Segoe UI"/>
        <family val="2"/>
      </rPr>
      <t xml:space="preserve">1. LTV Adjusted Loan Balance and Asset Percentage Adjusted Loan Balance are calculated per the Indexation Methodology based on the most recent property appraisal value.
</t>
    </r>
    <r>
      <rPr>
        <sz val="5"/>
        <color rgb="FF000000"/>
        <rFont val="Segoe UI"/>
        <family val="2"/>
      </rPr>
      <t>2.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</si>
  <si>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sz val="4"/>
        <color rgb="FF000000"/>
        <rFont val="sergoe ui"/>
      </rPr>
      <t>1. For multi-component loans this is calculated based on all loans secured by the same property within the Cover Pool. If there is an additional advance against the property outside of the Cover Pool the value the Weighted Average Original LTV is recalculated at the time the new tranche is sold into the Cover Pool based on the balances of the loans at the time of the new advance.</t>
    </r>
    <r>
      <rPr>
        <sz val="5"/>
        <color rgb="FF000000"/>
        <rFont val="Segoe UI"/>
        <family val="2"/>
      </rPr>
      <t xml:space="preserve">
</t>
    </r>
    <r>
      <rPr>
        <sz val="4"/>
        <color rgb="FF000000"/>
        <rFont val="sergoe ui"/>
      </rPr>
      <t>2. For multi-component loans this is calculated based on all loans secured by the same property within the Cover Pool</t>
    </r>
    <r>
      <rPr>
        <sz val="5"/>
        <color rgb="FF000000"/>
        <rFont val="Segoe UI"/>
        <family val="2"/>
      </rPr>
      <t xml:space="preserve">
</t>
    </r>
    <r>
      <rPr>
        <sz val="4"/>
        <color rgb="FF000000"/>
        <rFont val="sergoe ui"/>
      </rPr>
      <t>3. Indexed LTV's are calculated per the Indexation Methodology based on the most recent property appraisal value</t>
    </r>
    <r>
      <rPr>
        <sz val="5"/>
        <color rgb="FF000000"/>
        <rFont val="Segoe UI"/>
        <family val="2"/>
      </rPr>
      <t xml:space="preserve">
</t>
    </r>
    <r>
      <rPr>
        <sz val="4"/>
        <color rgb="FF000000"/>
        <rFont val="sergoe ui"/>
      </rPr>
      <t>4. For multi-component loans this is calculated based on loans which are drawn or available to be drawn secured by the same property including those compontents held outside the Cover Pool</t>
    </r>
  </si>
  <si>
    <r>
      <rPr>
        <b/>
        <sz val="5"/>
        <color rgb="FFFFFFFF"/>
        <rFont val="Segoe UI"/>
        <family val="2"/>
      </rPr>
      <t xml:space="preserve">Cover Pool Indexed Current LTV </t>
    </r>
    <r>
      <rPr>
        <sz val="5"/>
        <color rgb="FFFFFFFF"/>
        <rFont val="Segoe UI"/>
        <family val="2"/>
      </rPr>
      <t>¹</t>
    </r>
    <r>
      <rPr>
        <b/>
        <sz val="5"/>
        <color rgb="FFFFFFFF"/>
        <rFont val="Segoe UI"/>
        <family val="2"/>
      </rPr>
      <t xml:space="preserve"> by Credit Bureau Score</t>
    </r>
  </si>
  <si>
    <r>
      <rPr>
        <b/>
        <sz val="6"/>
        <color rgb="FF000000"/>
        <rFont val="Segoe UI"/>
        <family val="2"/>
      </rPr>
      <t xml:space="preserve">Appendix
</t>
    </r>
    <r>
      <rPr>
        <b/>
        <sz val="6"/>
        <color rgb="FF000000"/>
        <rFont val="Segoe UI"/>
        <family val="2"/>
      </rPr>
      <t xml:space="preserve">
</t>
    </r>
    <r>
      <rPr>
        <sz val="6"/>
        <color rgb="FF000000"/>
        <rFont val="Segoe UI"/>
        <family val="2"/>
      </rPr>
      <t xml:space="preserve">Teranet - National Bank House Price Index™ and Teranet - National Bank Regional and Property Type Sub-Indices™ are trademarks of Teranet Enterprises Inc. (“Teranet”) and National Bank of Canada (“NBC”) and have been licensed for use by HSBC Bank Canada. None of Teranet, NBC, their third party licensors or their affiliates: (i) endorse, promote or make any representations regarding HSBC Bank Canada or any of its products; or (ii) make express or implied warranties, and expressly disclaim all warranties of merchantability, fitness for a particular purpose or use, adequacy, accuracy, timeliness or completeness with respect to the Index or any data included therein. None of Teranet, NBC, their third party licensors or their affiliates shall be subject to any damages or liabilities for any errors or omission or delays of the dissemination of the Indices nor be liable for any direct, special, incidental, punitive or consequential damages, even if they have been advised of the possibility of such damages, whether in contract, tort, strict liability or otherwise. 
</t>
    </r>
  </si>
  <si>
    <t>Long-Term</t>
  </si>
  <si>
    <t>Reporting Date: [19/03/21]</t>
  </si>
  <si>
    <t>Cut-off Date: [26/02/21]</t>
  </si>
  <si>
    <t>[26/02/21]</t>
  </si>
  <si>
    <r>
      <rPr>
        <b/>
        <sz val="11"/>
        <color rgb="FF000000"/>
        <rFont val="Segoe UI"/>
        <family val="2"/>
      </rPr>
      <t xml:space="preserve">HSBC Legislative Global Covered Bond Programme - Monthly Investor Report
</t>
    </r>
    <r>
      <rPr>
        <sz val="8"/>
        <color rgb="FF000000"/>
        <rFont val="Segoe UI"/>
        <family val="2"/>
      </rPr>
      <t xml:space="preserve">Calculation Date:  </t>
    </r>
    <r>
      <rPr>
        <sz val="8"/>
        <color rgb="FF000000"/>
        <rFont val="Segoe UI"/>
        <family val="2"/>
      </rPr>
      <t>2/26/2021</t>
    </r>
    <r>
      <rPr>
        <sz val="8"/>
        <color rgb="FF000000"/>
        <rFont val="Segoe UI"/>
        <family val="2"/>
      </rPr>
      <t xml:space="preserve"> 
</t>
    </r>
    <r>
      <rPr>
        <sz val="8"/>
        <color rgb="FF000000"/>
        <rFont val="Segoe UI"/>
        <family val="2"/>
      </rPr>
      <t xml:space="preserve">Reporting Date: </t>
    </r>
    <r>
      <rPr>
        <sz val="8"/>
        <color rgb="FF000000"/>
        <rFont val="Segoe UI"/>
        <family val="2"/>
      </rPr>
      <t>3/19/2021</t>
    </r>
  </si>
  <si>
    <r>
      <t xml:space="preserve">1. Per OSFI’s letter dated May 23, 2019, the OSFI Covered Bond Ratio refers to total assets pledged for covered bonds relative to total on-balance sheet assets.  Total on-balance sheet assets are as at January 31, 2021.
</t>
    </r>
    <r>
      <rPr>
        <sz val="9.9499999999999993"/>
        <color theme="1"/>
        <rFont val="Calibri"/>
        <family val="2"/>
      </rPr>
      <t xml:space="preserve"> </t>
    </r>
    <r>
      <rPr>
        <sz val="5"/>
        <color rgb="FF000000"/>
        <rFont val="Segoe UI"/>
        <family val="2"/>
      </rPr>
      <t>* For purpose of accessing central bank facilities.</t>
    </r>
    <r>
      <rPr>
        <sz val="9.9499999999999993"/>
        <color theme="1"/>
        <rFont val="Calibri"/>
        <family val="2"/>
      </rPr>
      <t xml:space="preserve"> 
</t>
    </r>
    <r>
      <rPr>
        <sz val="5"/>
        <color rgb="FF000000"/>
        <rFont val="Segoe UI"/>
        <family val="2"/>
      </rPr>
      <t>** On March 27, 2020 , OSFI announced that the covered bond ratio limit is temporarily increased to 10% to enable access to Bank of Canada facilities while the maximum covered bond assets encumbered relating to market instruments remains limited to 5.5% of issuer's on-balance sheet assets. Effective October 21, 2020, the Bank of Canada no longer accepts own-name covered bonds for Term Repo operations.</t>
    </r>
    <r>
      <rPr>
        <sz val="9.9499999999999993"/>
        <color theme="1"/>
        <rFont val="Calibri"/>
        <family val="2"/>
      </rPr>
      <t xml:space="preserve">
 </t>
    </r>
  </si>
  <si>
    <t>2/26/2021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</si>
</sst>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quot;$&quot;#,##0;[Red]\-&quot;$&quot;#,##0"/>
    <numFmt numFmtId="165" formatCode="_-* #,##0.00_-;\-* #,##0.00_-;_-* &quot;-&quot;??_-;_-@_-"/>
    <numFmt numFmtId="166" formatCode="_ * #,##0.00_ ;_ * \-#,##0.00_ ;_ * &quot;-&quot;??_ ;_ @_ "/>
    <numFmt numFmtId="167" formatCode="0.0%"/>
    <numFmt numFmtId="168" formatCode="#,##0.0"/>
    <numFmt numFmtId="169" formatCode="0.0"/>
    <numFmt numFmtId="170" formatCode="[$-10409]&quot;$&quot;#,##0;\(&quot;$&quot;#,##0\)"/>
    <numFmt numFmtId="171" formatCode="[$-10409]mm/dd/yyyy"/>
    <numFmt numFmtId="172" formatCode="[$-10409]0.00%"/>
    <numFmt numFmtId="173" formatCode="[$-10409]0.00;\(0.00\)"/>
    <numFmt numFmtId="174" formatCode="[$-10409]#,##0;\(#,##0\)"/>
    <numFmt numFmtId="175" formatCode="[$-10409]&quot;$&quot;#,##0;\(&quot;$&quot;#,##0\);&quot;-   &quot;"/>
  </numFmts>
  <fonts count="5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sz val="12"/>
      <color theme="1"/>
      <name val="Calibri"/>
      <family val="2"/>
      <scheme val="minor"/>
    </font>
    <font>
      <sz val="4"/>
      <color rgb="FF000000"/>
      <name val="sergoe ui"/>
    </font>
    <font>
      <sz val="11"/>
      <name val="Calibri"/>
      <family val="2"/>
    </font>
    <font>
      <b/>
      <sz val="11"/>
      <color rgb="FF000000"/>
      <name val="Segoe UI"/>
      <family val="2"/>
    </font>
    <font>
      <sz val="8"/>
      <color rgb="FF000000"/>
      <name val="Segoe UI"/>
      <family val="2"/>
    </font>
    <font>
      <sz val="5"/>
      <color rgb="FF000000"/>
      <name val="Segoe UI"/>
      <family val="2"/>
    </font>
    <font>
      <b/>
      <sz val="5"/>
      <color rgb="FFFFFFFF"/>
      <name val="Segoe UI"/>
      <family val="2"/>
    </font>
    <font>
      <b/>
      <u/>
      <sz val="5"/>
      <color rgb="FF000000"/>
      <name val="Segoe UI"/>
      <family val="2"/>
    </font>
    <font>
      <b/>
      <sz val="5"/>
      <color rgb="FF000000"/>
      <name val="Segoe UI"/>
      <family val="2"/>
    </font>
    <font>
      <sz val="9.9499999999999993"/>
      <color theme="1"/>
      <name val="Calibri"/>
      <family val="2"/>
    </font>
    <font>
      <sz val="5"/>
      <color rgb="FF000000"/>
      <name val="Courier New"/>
      <family val="3"/>
    </font>
    <font>
      <u/>
      <sz val="5"/>
      <color rgb="FF000000"/>
      <name val="Segoe UI"/>
      <family val="2"/>
    </font>
    <font>
      <sz val="5"/>
      <color rgb="FF000000"/>
      <name val="Arial"/>
      <family val="2"/>
    </font>
    <font>
      <sz val="5"/>
      <color rgb="FFFFFFFF"/>
      <name val="Segoe UI"/>
      <family val="2"/>
    </font>
    <font>
      <b/>
      <sz val="6"/>
      <color rgb="FF000000"/>
      <name val="Segoe UI"/>
      <family val="2"/>
    </font>
    <font>
      <sz val="6"/>
      <color rgb="FF000000"/>
      <name val="Segoe UI"/>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00"/>
        <bgColor indexed="64"/>
      </patternFill>
    </fill>
    <fill>
      <patternFill patternType="solid">
        <fgColor rgb="FF127B9E"/>
        <bgColor rgb="FF127B9E"/>
      </patternFill>
    </fill>
    <fill>
      <patternFill patternType="solid">
        <fgColor rgb="FFFFFFFF"/>
        <bgColor rgb="FFFFFFFF"/>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thin">
        <color rgb="FF000000"/>
      </top>
      <bottom/>
      <diagonal/>
    </border>
    <border>
      <left/>
      <right/>
      <top style="thin">
        <color rgb="FF000000"/>
      </top>
      <bottom style="double">
        <color rgb="FF000000"/>
      </bottom>
      <diagonal/>
    </border>
    <border>
      <left/>
      <right/>
      <top/>
      <bottom style="thin">
        <color rgb="FF000000"/>
      </bottom>
      <diagonal/>
    </border>
    <border>
      <left/>
      <right/>
      <top style="thick">
        <color rgb="FF000000"/>
      </top>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6"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165" fontId="24" fillId="0" borderId="0" applyFont="0" applyFill="0" applyBorder="0" applyAlignment="0" applyProtection="0"/>
    <xf numFmtId="9" fontId="24" fillId="0" borderId="0" applyFont="0" applyFill="0" applyBorder="0" applyAlignment="0" applyProtection="0"/>
  </cellStyleXfs>
  <cellXfs count="33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7" fontId="28" fillId="0" borderId="0" xfId="1" applyNumberFormat="1" applyFont="1" applyFill="1" applyBorder="1" applyAlignment="1" applyProtection="1">
      <alignment horizontal="center" vertical="center" wrapText="1"/>
    </xf>
    <xf numFmtId="167" fontId="2" fillId="0" borderId="0" xfId="1" applyNumberFormat="1" applyFont="1" applyFill="1" applyBorder="1" applyAlignment="1" applyProtection="1">
      <alignment horizontal="center" vertical="center" wrapText="1"/>
    </xf>
    <xf numFmtId="167" fontId="0" fillId="0" borderId="0" xfId="1" applyNumberFormat="1" applyFont="1" applyFill="1" applyBorder="1" applyAlignment="1" applyProtection="1">
      <alignment horizontal="center" vertical="center" wrapText="1"/>
    </xf>
    <xf numFmtId="167"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8" fontId="2" fillId="0" borderId="0" xfId="0" applyNumberFormat="1" applyFont="1" applyFill="1" applyBorder="1" applyAlignment="1">
      <alignment horizontal="center" vertical="center" wrapText="1"/>
    </xf>
    <xf numFmtId="168" fontId="2" fillId="0" borderId="0" xfId="0" quotePrefix="1" applyNumberFormat="1" applyFont="1" applyFill="1" applyBorder="1" applyAlignment="1">
      <alignment horizontal="center" vertical="center" wrapText="1"/>
    </xf>
    <xf numFmtId="168" fontId="22"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wrapText="1"/>
    </xf>
    <xf numFmtId="167" fontId="2" fillId="0" borderId="0" xfId="0" quotePrefix="1" applyNumberFormat="1" applyFont="1" applyFill="1" applyBorder="1" applyAlignment="1">
      <alignment horizontal="center" vertical="center" wrapText="1"/>
    </xf>
    <xf numFmtId="167" fontId="2" fillId="0" borderId="0" xfId="1" quotePrefix="1" applyNumberFormat="1" applyFont="1" applyFill="1" applyBorder="1" applyAlignment="1">
      <alignment horizontal="center" vertical="center" wrapText="1"/>
    </xf>
    <xf numFmtId="167" fontId="0" fillId="0" borderId="0" xfId="1" quotePrefix="1" applyNumberFormat="1" applyFont="1" applyFill="1" applyBorder="1" applyAlignment="1">
      <alignment horizontal="center" vertical="center" wrapText="1"/>
    </xf>
    <xf numFmtId="168" fontId="0" fillId="0" borderId="0" xfId="0" applyNumberFormat="1" applyFont="1" applyFill="1" applyBorder="1" applyAlignment="1">
      <alignment horizontal="center" vertical="center" wrapText="1"/>
    </xf>
    <xf numFmtId="168" fontId="20" fillId="0" borderId="0" xfId="0" quotePrefix="1" applyNumberFormat="1" applyFont="1" applyFill="1" applyBorder="1" applyAlignment="1">
      <alignment horizontal="right" vertical="center" wrapText="1"/>
    </xf>
    <xf numFmtId="169" fontId="19" fillId="0" borderId="0" xfId="0" applyNumberFormat="1" applyFont="1" applyFill="1" applyBorder="1" applyAlignment="1">
      <alignment horizontal="center" vertical="center" wrapText="1"/>
    </xf>
    <xf numFmtId="167" fontId="3" fillId="0" borderId="0" xfId="0" quotePrefix="1"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7" fontId="2" fillId="0" borderId="0" xfId="0" quotePrefix="1" applyNumberFormat="1" applyFont="1"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168" fontId="22" fillId="0" borderId="0" xfId="0"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7" fontId="2" fillId="0" borderId="0" xfId="1" quotePrefix="1" applyNumberFormat="1" applyFont="1" applyFill="1" applyBorder="1" applyAlignment="1" applyProtection="1">
      <alignment horizontal="center" vertical="center" wrapText="1"/>
    </xf>
    <xf numFmtId="168" fontId="2" fillId="0" borderId="0" xfId="0" quotePrefix="1" applyNumberFormat="1" applyFont="1" applyFill="1" applyBorder="1" applyAlignment="1" applyProtection="1">
      <alignment horizontal="center" vertical="center" wrapText="1"/>
    </xf>
    <xf numFmtId="167" fontId="22" fillId="0" borderId="0" xfId="1"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horizontal="center" vertical="center" wrapText="1"/>
    </xf>
    <xf numFmtId="0" fontId="2" fillId="0" borderId="16" xfId="0" applyFont="1" applyBorder="1" applyAlignment="1">
      <alignment horizontal="center" vertical="center" wrapText="1"/>
    </xf>
    <xf numFmtId="0" fontId="0" fillId="0" borderId="14" xfId="0" applyBorder="1"/>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15" fillId="2" borderId="0" xfId="0" applyFont="1" applyFill="1" applyAlignment="1">
      <alignment horizontal="center" vertical="center" wrapText="1"/>
    </xf>
    <xf numFmtId="0" fontId="19" fillId="5" borderId="0" xfId="0" applyFont="1" applyFill="1" applyAlignment="1">
      <alignment horizontal="center" vertical="center" wrapText="1"/>
    </xf>
    <xf numFmtId="167" fontId="2" fillId="0" borderId="0" xfId="0" quotePrefix="1" applyNumberFormat="1" applyFont="1" applyAlignment="1">
      <alignment horizontal="center" vertical="center" wrapText="1"/>
    </xf>
    <xf numFmtId="0" fontId="2" fillId="0" borderId="0" xfId="0" quotePrefix="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167" fontId="2" fillId="0" borderId="0" xfId="0" applyNumberFormat="1" applyFont="1" applyAlignment="1">
      <alignment horizontal="center" vertical="center" wrapText="1"/>
    </xf>
    <xf numFmtId="167" fontId="0" fillId="0" borderId="0" xfId="0" applyNumberFormat="1" applyAlignment="1">
      <alignment horizontal="center" vertical="center"/>
    </xf>
    <xf numFmtId="0" fontId="20" fillId="0" borderId="0" xfId="0" applyFont="1" applyAlignment="1">
      <alignment horizontal="right" vertical="center" wrapText="1"/>
    </xf>
    <xf numFmtId="168" fontId="2" fillId="0" borderId="0" xfId="0" applyNumberFormat="1" applyFont="1" applyAlignment="1">
      <alignment horizontal="center" vertical="center" wrapText="1"/>
    </xf>
    <xf numFmtId="0" fontId="18" fillId="0" borderId="0" xfId="0" applyFont="1" applyAlignment="1">
      <alignment horizontal="center" vertical="center" wrapText="1"/>
    </xf>
    <xf numFmtId="167" fontId="2" fillId="0" borderId="0" xfId="1" applyNumberFormat="1" applyFont="1" applyAlignment="1">
      <alignment horizontal="center" vertical="center" wrapText="1"/>
    </xf>
    <xf numFmtId="0" fontId="28" fillId="0" borderId="0" xfId="0" applyFont="1" applyAlignment="1">
      <alignment horizontal="center" vertical="center" wrapText="1"/>
    </xf>
    <xf numFmtId="167" fontId="28" fillId="0" borderId="0" xfId="1" applyNumberFormat="1" applyFont="1" applyAlignment="1">
      <alignment horizontal="center" vertical="center" wrapText="1"/>
    </xf>
    <xf numFmtId="167"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4" borderId="0" xfId="0" applyFont="1" applyFill="1" applyAlignment="1">
      <alignment horizontal="center" vertical="center" wrapText="1"/>
    </xf>
    <xf numFmtId="0" fontId="16" fillId="4" borderId="0" xfId="0" applyFont="1" applyFill="1" applyAlignment="1">
      <alignment horizontal="center" vertical="center" wrapText="1"/>
    </xf>
    <xf numFmtId="0" fontId="17" fillId="4"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8"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7"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7"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0" fontId="3" fillId="0" borderId="0" xfId="0" applyFont="1" applyAlignment="1">
      <alignment horizontal="center" vertical="center" wrapText="1"/>
    </xf>
    <xf numFmtId="0" fontId="14" fillId="0" borderId="0" xfId="2" applyAlignment="1">
      <alignment vertical="center" wrapText="1"/>
    </xf>
    <xf numFmtId="0" fontId="0" fillId="0" borderId="17" xfId="0" applyBorder="1"/>
    <xf numFmtId="0" fontId="19" fillId="0" borderId="0" xfId="0" applyFont="1" applyAlignment="1">
      <alignment vertical="center" wrapText="1"/>
    </xf>
    <xf numFmtId="167"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8" fontId="2" fillId="0" borderId="0" xfId="0" applyNumberFormat="1" applyFont="1" applyAlignment="1" applyProtection="1">
      <alignment horizontal="center" vertical="center" wrapText="1"/>
      <protection locked="0"/>
    </xf>
    <xf numFmtId="167"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4" fillId="0" borderId="22" xfId="2" applyBorder="1" applyAlignment="1" applyProtection="1">
      <alignment vertical="center" wrapText="1"/>
      <protection locked="0"/>
    </xf>
    <xf numFmtId="0" fontId="0" fillId="0" borderId="0" xfId="0" applyBorder="1" applyAlignment="1">
      <alignment horizontal="center" vertical="center" wrapText="1"/>
    </xf>
    <xf numFmtId="0" fontId="2" fillId="0" borderId="0" xfId="0" applyFont="1" applyFill="1" applyBorder="1" applyAlignment="1" applyProtection="1">
      <alignment horizontal="left" vertical="center" wrapText="1"/>
    </xf>
    <xf numFmtId="0" fontId="43" fillId="7" borderId="0" xfId="0" quotePrefix="1" applyFont="1" applyFill="1" applyBorder="1" applyAlignment="1" applyProtection="1">
      <alignment horizontal="left" vertical="center" wrapText="1"/>
    </xf>
    <xf numFmtId="10" fontId="2" fillId="0" borderId="0" xfId="1" applyNumberFormat="1"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0" fillId="0" borderId="0" xfId="0" applyFont="1" applyFill="1" applyAlignment="1" applyProtection="1">
      <alignment wrapText="1"/>
    </xf>
    <xf numFmtId="0" fontId="14" fillId="0" borderId="0" xfId="2" applyAlignment="1" applyProtection="1">
      <alignment horizontal="center" vertical="center" wrapText="1"/>
    </xf>
    <xf numFmtId="0" fontId="2" fillId="0" borderId="0" xfId="0" applyFont="1" applyFill="1" applyBorder="1" applyAlignment="1">
      <alignment horizontal="center" vertical="center" wrapText="1"/>
    </xf>
    <xf numFmtId="167" fontId="2" fillId="0" borderId="0" xfId="1" applyNumberFormat="1" applyFont="1" applyFill="1" applyBorder="1" applyAlignment="1" applyProtection="1">
      <alignment horizontal="center" vertical="center" wrapText="1"/>
    </xf>
    <xf numFmtId="168"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0" fontId="14" fillId="0" borderId="0" xfId="2" applyAlignment="1" applyProtection="1">
      <alignment horizontal="center" vertical="center" wrapText="1"/>
    </xf>
    <xf numFmtId="0" fontId="45" fillId="0" borderId="0" xfId="0" applyFont="1" applyFill="1" applyBorder="1"/>
    <xf numFmtId="0" fontId="45" fillId="0" borderId="26" xfId="0" applyNumberFormat="1" applyFont="1" applyFill="1" applyBorder="1" applyAlignment="1">
      <alignment vertical="top" wrapText="1"/>
    </xf>
    <xf numFmtId="0" fontId="45" fillId="0" borderId="0" xfId="0" applyFont="1" applyFill="1" applyBorder="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0" fillId="0" borderId="0" xfId="0" applyNumberFormat="1" applyFont="1" applyFill="1" applyBorder="1" applyAlignment="1">
      <alignment horizontal="left" vertical="top" wrapText="1" readingOrder="1"/>
    </xf>
    <xf numFmtId="0" fontId="45" fillId="0" borderId="0" xfId="0" applyFont="1" applyFill="1" applyBorder="1"/>
    <xf numFmtId="0" fontId="50" fillId="0" borderId="0" xfId="0" applyNumberFormat="1" applyFont="1" applyFill="1" applyBorder="1" applyAlignment="1">
      <alignment horizontal="center" vertical="top" wrapText="1" readingOrder="1"/>
    </xf>
    <xf numFmtId="0" fontId="48" fillId="0" borderId="0" xfId="0" applyNumberFormat="1" applyFont="1" applyFill="1" applyBorder="1" applyAlignment="1">
      <alignment horizontal="left" vertical="top" wrapText="1" readingOrder="1"/>
    </xf>
    <xf numFmtId="0" fontId="48" fillId="0" borderId="0" xfId="0" applyNumberFormat="1" applyFont="1" applyFill="1" applyBorder="1" applyAlignment="1">
      <alignment horizontal="right" vertical="top" wrapText="1" readingOrder="1"/>
    </xf>
    <xf numFmtId="0" fontId="48" fillId="0" borderId="0" xfId="0" applyNumberFormat="1" applyFont="1" applyFill="1" applyBorder="1" applyAlignment="1">
      <alignment horizontal="center" vertical="top" wrapText="1" readingOrder="1"/>
    </xf>
    <xf numFmtId="170" fontId="48" fillId="0" borderId="0" xfId="0" applyNumberFormat="1" applyFont="1" applyFill="1" applyBorder="1" applyAlignment="1">
      <alignment horizontal="right" vertical="top" wrapText="1" readingOrder="1"/>
    </xf>
    <xf numFmtId="171" fontId="48" fillId="0" borderId="0" xfId="0" applyNumberFormat="1" applyFont="1" applyFill="1" applyBorder="1" applyAlignment="1">
      <alignment horizontal="center" vertical="top" wrapText="1" readingOrder="1"/>
    </xf>
    <xf numFmtId="0" fontId="50" fillId="0" borderId="0" xfId="0" applyNumberFormat="1" applyFont="1" applyFill="1" applyBorder="1" applyAlignment="1">
      <alignment horizontal="right" vertical="top" wrapText="1" readingOrder="1"/>
    </xf>
    <xf numFmtId="0" fontId="46" fillId="0" borderId="0" xfId="0" applyNumberFormat="1" applyFont="1" applyFill="1" applyBorder="1" applyAlignment="1">
      <alignment horizontal="center" wrapText="1" readingOrder="1"/>
    </xf>
    <xf numFmtId="0" fontId="48" fillId="0" borderId="0" xfId="0" applyNumberFormat="1" applyFont="1" applyFill="1" applyBorder="1" applyAlignment="1">
      <alignment vertical="top" wrapText="1" readingOrder="1"/>
    </xf>
    <xf numFmtId="0" fontId="49" fillId="8" borderId="0" xfId="0" applyNumberFormat="1" applyFont="1" applyFill="1" applyBorder="1" applyAlignment="1">
      <alignment vertical="top" wrapText="1" readingOrder="1"/>
    </xf>
    <xf numFmtId="172" fontId="48" fillId="0" borderId="0" xfId="0" applyNumberFormat="1" applyFont="1" applyFill="1" applyBorder="1" applyAlignment="1">
      <alignment horizontal="right" vertical="top" wrapText="1" readingOrder="1"/>
    </xf>
    <xf numFmtId="0" fontId="48" fillId="0" borderId="0" xfId="0" applyFont="1" applyFill="1" applyBorder="1" applyAlignment="1">
      <alignment horizontal="left" vertical="top" wrapText="1" readingOrder="1"/>
    </xf>
    <xf numFmtId="0" fontId="51" fillId="0" borderId="0" xfId="0" applyNumberFormat="1" applyFont="1" applyFill="1" applyBorder="1" applyAlignment="1">
      <alignment horizontal="left" vertical="center" wrapText="1" readingOrder="1"/>
    </xf>
    <xf numFmtId="0" fontId="48" fillId="0" borderId="0" xfId="0" applyNumberFormat="1" applyFont="1" applyFill="1" applyBorder="1" applyAlignment="1">
      <alignment horizontal="right" vertical="center" wrapText="1" readingOrder="1"/>
    </xf>
    <xf numFmtId="0" fontId="48" fillId="0" borderId="0" xfId="0" applyNumberFormat="1" applyFont="1" applyFill="1" applyBorder="1" applyAlignment="1">
      <alignment horizontal="center" vertical="center" wrapText="1" readingOrder="1"/>
    </xf>
    <xf numFmtId="170" fontId="48" fillId="0" borderId="27" xfId="0" applyNumberFormat="1" applyFont="1" applyFill="1" applyBorder="1" applyAlignment="1">
      <alignment horizontal="right" vertical="center" wrapText="1" readingOrder="1"/>
    </xf>
    <xf numFmtId="0" fontId="45" fillId="0" borderId="27" xfId="0" applyNumberFormat="1" applyFont="1" applyFill="1" applyBorder="1" applyAlignment="1">
      <alignment vertical="top" wrapText="1"/>
    </xf>
    <xf numFmtId="0" fontId="51" fillId="0" borderId="0" xfId="0" applyNumberFormat="1" applyFont="1" applyFill="1" applyBorder="1" applyAlignment="1">
      <alignment horizontal="left" vertical="top" wrapText="1" readingOrder="1"/>
    </xf>
    <xf numFmtId="173" fontId="48" fillId="0" borderId="0" xfId="0" applyNumberFormat="1" applyFont="1" applyFill="1" applyBorder="1" applyAlignment="1">
      <alignment horizontal="right" vertical="top" wrapText="1" readingOrder="1"/>
    </xf>
    <xf numFmtId="0" fontId="48" fillId="0" borderId="0" xfId="0" applyNumberFormat="1" applyFont="1" applyFill="1" applyBorder="1" applyAlignment="1">
      <alignment vertical="center" wrapText="1" readingOrder="1"/>
    </xf>
    <xf numFmtId="0" fontId="49" fillId="8" borderId="0" xfId="0" applyNumberFormat="1" applyFont="1" applyFill="1" applyBorder="1" applyAlignment="1">
      <alignment vertical="center" wrapText="1" readingOrder="1"/>
    </xf>
    <xf numFmtId="0" fontId="50" fillId="0" borderId="0" xfId="0" applyNumberFormat="1" applyFont="1" applyFill="1" applyBorder="1" applyAlignment="1">
      <alignment horizontal="left" vertical="center" wrapText="1" readingOrder="1"/>
    </xf>
    <xf numFmtId="0" fontId="48" fillId="9" borderId="0" xfId="0" applyNumberFormat="1" applyFont="1" applyFill="1" applyBorder="1" applyAlignment="1">
      <alignment horizontal="center" vertical="top" wrapText="1" readingOrder="1"/>
    </xf>
    <xf numFmtId="0" fontId="50" fillId="0" borderId="0" xfId="0" applyNumberFormat="1" applyFont="1" applyFill="1" applyBorder="1" applyAlignment="1">
      <alignment horizontal="left" wrapText="1" readingOrder="1"/>
    </xf>
    <xf numFmtId="0" fontId="50" fillId="0" borderId="0" xfId="0" applyNumberFormat="1" applyFont="1" applyFill="1" applyBorder="1" applyAlignment="1">
      <alignment horizontal="center" wrapText="1" readingOrder="1"/>
    </xf>
    <xf numFmtId="0" fontId="54" fillId="0" borderId="0" xfId="0" applyNumberFormat="1" applyFont="1" applyFill="1" applyBorder="1" applyAlignment="1">
      <alignment horizontal="left" vertical="top" wrapText="1" readingOrder="1"/>
    </xf>
    <xf numFmtId="0" fontId="54" fillId="0" borderId="0" xfId="0" applyNumberFormat="1" applyFont="1" applyFill="1" applyBorder="1" applyAlignment="1">
      <alignment horizontal="center" vertical="center" wrapText="1" readingOrder="1"/>
    </xf>
    <xf numFmtId="0" fontId="54" fillId="0" borderId="0" xfId="0" applyNumberFormat="1" applyFont="1" applyFill="1" applyBorder="1" applyAlignment="1">
      <alignment horizontal="center" vertical="top" wrapText="1" readingOrder="1"/>
    </xf>
    <xf numFmtId="0" fontId="53" fillId="0" borderId="0" xfId="0" applyNumberFormat="1" applyFont="1" applyFill="1" applyBorder="1" applyAlignment="1">
      <alignment horizontal="left" vertical="top" wrapText="1" readingOrder="1"/>
    </xf>
    <xf numFmtId="0" fontId="54" fillId="0" borderId="0" xfId="0" applyNumberFormat="1" applyFont="1" applyFill="1" applyBorder="1" applyAlignment="1">
      <alignment horizontal="center" wrapText="1" readingOrder="1"/>
    </xf>
    <xf numFmtId="170" fontId="48" fillId="0" borderId="0" xfId="0" applyNumberFormat="1" applyFont="1" applyFill="1" applyBorder="1" applyAlignment="1">
      <alignment horizontal="left" vertical="top" wrapText="1" readingOrder="1"/>
    </xf>
    <xf numFmtId="170" fontId="48" fillId="0" borderId="0" xfId="0" applyNumberFormat="1" applyFont="1" applyFill="1" applyBorder="1" applyAlignment="1">
      <alignment horizontal="left" vertical="center" wrapText="1" readingOrder="1"/>
    </xf>
    <xf numFmtId="0" fontId="48" fillId="0" borderId="0" xfId="0" applyNumberFormat="1" applyFont="1" applyFill="1" applyBorder="1" applyAlignment="1">
      <alignment horizontal="left" vertical="center" wrapText="1" readingOrder="1"/>
    </xf>
    <xf numFmtId="0" fontId="51" fillId="0" borderId="0" xfId="0" applyNumberFormat="1" applyFont="1" applyFill="1" applyBorder="1" applyAlignment="1">
      <alignment vertical="center" wrapText="1" readingOrder="1"/>
    </xf>
    <xf numFmtId="170" fontId="48" fillId="0" borderId="0" xfId="0" applyNumberFormat="1" applyFont="1" applyFill="1" applyBorder="1" applyAlignment="1">
      <alignment horizontal="right" vertical="center" wrapText="1" readingOrder="1"/>
    </xf>
    <xf numFmtId="172" fontId="48" fillId="0" borderId="0" xfId="0" applyNumberFormat="1" applyFont="1" applyFill="1" applyBorder="1" applyAlignment="1">
      <alignment horizontal="left" vertical="center" wrapText="1" readingOrder="1"/>
    </xf>
    <xf numFmtId="0" fontId="51" fillId="0" borderId="0" xfId="0" applyNumberFormat="1" applyFont="1" applyFill="1" applyBorder="1" applyAlignment="1">
      <alignment vertical="top" wrapText="1" readingOrder="1"/>
    </xf>
    <xf numFmtId="170" fontId="51" fillId="0" borderId="27" xfId="0" applyNumberFormat="1" applyFont="1" applyFill="1" applyBorder="1" applyAlignment="1">
      <alignment horizontal="right" vertical="center" wrapText="1" readingOrder="1"/>
    </xf>
    <xf numFmtId="0" fontId="51" fillId="0" borderId="0" xfId="0" applyNumberFormat="1" applyFont="1" applyFill="1" applyBorder="1" applyAlignment="1">
      <alignment wrapText="1" readingOrder="1"/>
    </xf>
    <xf numFmtId="0" fontId="51" fillId="0" borderId="0" xfId="0" applyNumberFormat="1" applyFont="1" applyFill="1" applyBorder="1" applyAlignment="1">
      <alignment horizontal="right" wrapText="1" readingOrder="1"/>
    </xf>
    <xf numFmtId="0" fontId="48" fillId="0" borderId="0" xfId="0" applyNumberFormat="1" applyFont="1" applyFill="1" applyBorder="1" applyAlignment="1">
      <alignment horizontal="right" wrapText="1" readingOrder="1"/>
    </xf>
    <xf numFmtId="0" fontId="48" fillId="0" borderId="0" xfId="0" applyNumberFormat="1" applyFont="1" applyFill="1" applyBorder="1" applyAlignment="1">
      <alignment horizontal="left" wrapText="1" readingOrder="1"/>
    </xf>
    <xf numFmtId="170" fontId="48" fillId="0" borderId="28" xfId="0" applyNumberFormat="1" applyFont="1" applyFill="1" applyBorder="1" applyAlignment="1">
      <alignment horizontal="right" vertical="top" wrapText="1" readingOrder="1"/>
    </xf>
    <xf numFmtId="0" fontId="45" fillId="0" borderId="28" xfId="0" applyNumberFormat="1" applyFont="1" applyFill="1" applyBorder="1" applyAlignment="1">
      <alignment vertical="top" wrapText="1"/>
    </xf>
    <xf numFmtId="172" fontId="48" fillId="0" borderId="0" xfId="0" applyNumberFormat="1" applyFont="1" applyFill="1" applyBorder="1" applyAlignment="1">
      <alignment horizontal="center" vertical="center" wrapText="1" readingOrder="1"/>
    </xf>
    <xf numFmtId="170" fontId="51" fillId="0" borderId="0" xfId="0" applyNumberFormat="1" applyFont="1" applyFill="1" applyBorder="1" applyAlignment="1">
      <alignment horizontal="right" vertical="top" wrapText="1" readingOrder="1"/>
    </xf>
    <xf numFmtId="0" fontId="48" fillId="0" borderId="0" xfId="0" applyNumberFormat="1" applyFont="1" applyFill="1" applyBorder="1" applyAlignment="1">
      <alignment wrapText="1" readingOrder="1"/>
    </xf>
    <xf numFmtId="170" fontId="51" fillId="0" borderId="27" xfId="0" applyNumberFormat="1" applyFont="1" applyFill="1" applyBorder="1" applyAlignment="1">
      <alignment horizontal="right" wrapText="1" readingOrder="1"/>
    </xf>
    <xf numFmtId="174" fontId="48" fillId="0" borderId="0" xfId="0" applyNumberFormat="1" applyFont="1" applyFill="1" applyBorder="1" applyAlignment="1">
      <alignment horizontal="right" vertical="center" wrapText="1" readingOrder="1"/>
    </xf>
    <xf numFmtId="0" fontId="50" fillId="0" borderId="0" xfId="0" applyNumberFormat="1" applyFont="1" applyFill="1" applyBorder="1" applyAlignment="1">
      <alignment vertical="center" wrapText="1" readingOrder="1"/>
    </xf>
    <xf numFmtId="164" fontId="48" fillId="0" borderId="0" xfId="0" applyNumberFormat="1" applyFont="1" applyFill="1" applyBorder="1" applyAlignment="1">
      <alignment horizontal="left" vertical="center" wrapText="1" readingOrder="1"/>
    </xf>
    <xf numFmtId="0" fontId="45" fillId="0" borderId="0" xfId="0" applyFont="1" applyFill="1" applyBorder="1" applyAlignment="1">
      <alignment horizontal="left" readingOrder="1"/>
    </xf>
    <xf numFmtId="172" fontId="48" fillId="0" borderId="0" xfId="0" applyNumberFormat="1" applyFont="1" applyFill="1" applyBorder="1" applyAlignment="1">
      <alignment horizontal="right" vertical="center" wrapText="1" readingOrder="1"/>
    </xf>
    <xf numFmtId="0" fontId="50" fillId="0" borderId="0" xfId="0" applyNumberFormat="1" applyFont="1" applyFill="1" applyBorder="1" applyAlignment="1">
      <alignment horizontal="right" vertical="center" wrapText="1" readingOrder="1"/>
    </xf>
    <xf numFmtId="0" fontId="55" fillId="0" borderId="0" xfId="0" applyNumberFormat="1" applyFont="1" applyFill="1" applyBorder="1" applyAlignment="1">
      <alignment vertical="center" wrapText="1" readingOrder="1"/>
    </xf>
    <xf numFmtId="0" fontId="44" fillId="0" borderId="0" xfId="0" applyNumberFormat="1" applyFont="1" applyFill="1" applyBorder="1" applyAlignment="1">
      <alignment vertical="center" wrapText="1" readingOrder="1"/>
    </xf>
    <xf numFmtId="174" fontId="48" fillId="0" borderId="29" xfId="0" applyNumberFormat="1" applyFont="1" applyFill="1" applyBorder="1" applyAlignment="1">
      <alignment horizontal="right" vertical="center" wrapText="1" readingOrder="1"/>
    </xf>
    <xf numFmtId="0" fontId="45" fillId="0" borderId="29" xfId="0" applyNumberFormat="1" applyFont="1" applyFill="1" applyBorder="1" applyAlignment="1">
      <alignment vertical="top" wrapText="1"/>
    </xf>
    <xf numFmtId="172" fontId="48" fillId="0" borderId="29" xfId="0" applyNumberFormat="1" applyFont="1" applyFill="1" applyBorder="1" applyAlignment="1">
      <alignment horizontal="right" vertical="center" wrapText="1" readingOrder="1"/>
    </xf>
    <xf numFmtId="170" fontId="48" fillId="0" borderId="29" xfId="0" applyNumberFormat="1" applyFont="1" applyFill="1" applyBorder="1" applyAlignment="1">
      <alignment horizontal="right" vertical="center" wrapText="1" readingOrder="1"/>
    </xf>
    <xf numFmtId="175" fontId="48" fillId="0" borderId="0" xfId="0" applyNumberFormat="1" applyFont="1" applyFill="1" applyBorder="1" applyAlignment="1">
      <alignment horizontal="right" vertical="top" wrapText="1" readingOrder="1"/>
    </xf>
    <xf numFmtId="0" fontId="51" fillId="0" borderId="28" xfId="0" applyNumberFormat="1" applyFont="1" applyFill="1" applyBorder="1" applyAlignment="1">
      <alignment horizontal="right" wrapText="1" readingOrder="1"/>
    </xf>
    <xf numFmtId="175" fontId="51" fillId="0" borderId="26" xfId="0" applyNumberFormat="1" applyFont="1" applyFill="1" applyBorder="1" applyAlignment="1">
      <alignment horizontal="right" vertical="center" wrapText="1" readingOrder="1"/>
    </xf>
    <xf numFmtId="0" fontId="45" fillId="0" borderId="26" xfId="0" applyNumberFormat="1" applyFont="1" applyFill="1" applyBorder="1" applyAlignment="1">
      <alignment vertical="top" wrapText="1"/>
    </xf>
    <xf numFmtId="175" fontId="51" fillId="0" borderId="27" xfId="0" applyNumberFormat="1" applyFont="1" applyFill="1" applyBorder="1" applyAlignment="1">
      <alignment horizontal="right" vertical="center" wrapText="1" readingOrder="1"/>
    </xf>
    <xf numFmtId="0" fontId="49" fillId="8" borderId="0" xfId="0" applyNumberFormat="1" applyFont="1" applyFill="1" applyBorder="1" applyAlignment="1">
      <alignment horizontal="left" vertical="center" wrapText="1" readingOrder="1"/>
    </xf>
    <xf numFmtId="0" fontId="51" fillId="0" borderId="0" xfId="0" applyNumberFormat="1" applyFont="1" applyFill="1" applyBorder="1" applyAlignment="1">
      <alignment horizontal="left" wrapText="1" readingOrder="1"/>
    </xf>
    <xf numFmtId="175" fontId="51" fillId="0" borderId="27" xfId="0" applyNumberFormat="1" applyFont="1" applyFill="1" applyBorder="1" applyAlignment="1">
      <alignment horizontal="right" vertical="top" wrapText="1" readingOrder="1"/>
    </xf>
    <xf numFmtId="0" fontId="57" fillId="0" borderId="0" xfId="0" applyNumberFormat="1" applyFont="1" applyFill="1" applyBorder="1" applyAlignment="1">
      <alignment vertical="top" wrapText="1" readingOrder="1"/>
    </xf>
    <xf numFmtId="0" fontId="57" fillId="0" borderId="0" xfId="0" applyNumberFormat="1" applyFont="1" applyFill="1" applyBorder="1" applyAlignment="1">
      <alignment horizontal="center" vertical="top" wrapText="1" readingOrder="1"/>
    </xf>
    <xf numFmtId="0" fontId="40" fillId="0" borderId="0" xfId="0" applyFont="1" applyFill="1" applyBorder="1" applyAlignment="1">
      <alignment horizontal="left" vertical="center" wrapText="1"/>
    </xf>
    <xf numFmtId="0" fontId="15" fillId="2" borderId="0" xfId="0" applyFont="1" applyFill="1" applyAlignment="1">
      <alignment horizontal="left" vertical="center" wrapText="1"/>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15" fillId="2" borderId="14"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14" xfId="2" quotePrefix="1" applyBorder="1" applyAlignment="1" applyProtection="1">
      <alignment horizontal="center" vertical="center" wrapText="1"/>
      <protection locked="0"/>
    </xf>
    <xf numFmtId="0" fontId="14" fillId="0" borderId="15" xfId="2" quotePrefix="1" applyBorder="1" applyAlignment="1" applyProtection="1">
      <alignment horizontal="center" vertical="center" wrapText="1"/>
      <protection locked="0"/>
    </xf>
    <xf numFmtId="0" fontId="14" fillId="0" borderId="0" xfId="2" quotePrefix="1" applyAlignment="1">
      <alignment horizontal="center"/>
    </xf>
    <xf numFmtId="0" fontId="14" fillId="0" borderId="18" xfId="2" quotePrefix="1" applyBorder="1" applyAlignment="1">
      <alignment horizontal="center" vertical="center" wrapText="1"/>
    </xf>
    <xf numFmtId="0" fontId="14" fillId="0" borderId="19" xfId="2" quotePrefix="1" applyBorder="1" applyAlignment="1">
      <alignment horizontal="center" vertical="center" wrapText="1"/>
    </xf>
    <xf numFmtId="0" fontId="2" fillId="0" borderId="14"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cellXfs>
  <cellStyles count="11">
    <cellStyle name="Comma 10" xfId="9"/>
    <cellStyle name="Comma 2" xfId="3"/>
    <cellStyle name="Hyperlink" xfId="2" builtinId="8"/>
    <cellStyle name="Normal" xfId="0" builtinId="0"/>
    <cellStyle name="Normal 2" xfId="4"/>
    <cellStyle name="Normal 3" xfId="5"/>
    <cellStyle name="Normal 4" xfId="6"/>
    <cellStyle name="Normal 7" xfId="7"/>
    <cellStyle name="Percent" xfId="1" builtinId="5"/>
    <cellStyle name="Percent 2" xfId="1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3</xdr:col>
      <xdr:colOff>1227963</xdr:colOff>
      <xdr:row>2</xdr:row>
      <xdr:rowOff>329569</xdr:rowOff>
    </xdr:to>
    <xdr:pic>
      <xdr:nvPicPr>
        <xdr:cNvPr id="4" name="Picture 3"/>
        <xdr:cNvPicPr/>
      </xdr:nvPicPr>
      <xdr:blipFill>
        <a:blip xmlns:r="http://schemas.openxmlformats.org/officeDocument/2006/relationships" r:embed="rId1" cstate="print"/>
        <a:stretch>
          <a:fillRect/>
        </a:stretch>
      </xdr:blipFill>
      <xdr:spPr>
        <a:xfrm>
          <a:off x="12700" y="196850"/>
          <a:ext cx="1253363" cy="329569"/>
        </a:xfrm>
        <a:prstGeom prst="rect">
          <a:avLst/>
        </a:prstGeom>
      </xdr:spPr>
    </xdr:pic>
    <xdr:clientData/>
  </xdr:twoCellAnchor>
  <xdr:twoCellAnchor>
    <xdr:from>
      <xdr:col>1</xdr:col>
      <xdr:colOff>0</xdr:colOff>
      <xdr:row>2</xdr:row>
      <xdr:rowOff>0</xdr:rowOff>
    </xdr:from>
    <xdr:to>
      <xdr:col>3</xdr:col>
      <xdr:colOff>1227963</xdr:colOff>
      <xdr:row>2</xdr:row>
      <xdr:rowOff>329569</xdr:rowOff>
    </xdr:to>
    <xdr:pic>
      <xdr:nvPicPr>
        <xdr:cNvPr id="5" name="Picture 4"/>
        <xdr:cNvPicPr/>
      </xdr:nvPicPr>
      <xdr:blipFill>
        <a:blip xmlns:r="http://schemas.openxmlformats.org/officeDocument/2006/relationships" r:embed="rId1" cstate="print"/>
        <a:stretch>
          <a:fillRect/>
        </a:stretch>
      </xdr:blipFill>
      <xdr:spPr>
        <a:xfrm>
          <a:off x="12700" y="196850"/>
          <a:ext cx="1253363" cy="329569"/>
        </a:xfrm>
        <a:prstGeom prst="rect">
          <a:avLst/>
        </a:prstGeom>
      </xdr:spPr>
    </xdr:pic>
    <xdr:clientData/>
  </xdr:twoCellAnchor>
  <xdr:twoCellAnchor>
    <xdr:from>
      <xdr:col>1</xdr:col>
      <xdr:colOff>0</xdr:colOff>
      <xdr:row>2</xdr:row>
      <xdr:rowOff>0</xdr:rowOff>
    </xdr:from>
    <xdr:to>
      <xdr:col>3</xdr:col>
      <xdr:colOff>1227963</xdr:colOff>
      <xdr:row>2</xdr:row>
      <xdr:rowOff>329569</xdr:rowOff>
    </xdr:to>
    <xdr:pic>
      <xdr:nvPicPr>
        <xdr:cNvPr id="6" name="Picture 5"/>
        <xdr:cNvPicPr/>
      </xdr:nvPicPr>
      <xdr:blipFill>
        <a:blip xmlns:r="http://schemas.openxmlformats.org/officeDocument/2006/relationships" r:embed="rId1" cstate="print"/>
        <a:stretch>
          <a:fillRect/>
        </a:stretch>
      </xdr:blipFill>
      <xdr:spPr>
        <a:xfrm>
          <a:off x="12700" y="196850"/>
          <a:ext cx="1253363" cy="329569"/>
        </a:xfrm>
        <a:prstGeom prst="rect">
          <a:avLst/>
        </a:prstGeom>
      </xdr:spPr>
    </xdr:pic>
    <xdr:clientData/>
  </xdr:twoCellAnchor>
  <xdr:twoCellAnchor>
    <xdr:from>
      <xdr:col>1</xdr:col>
      <xdr:colOff>0</xdr:colOff>
      <xdr:row>2</xdr:row>
      <xdr:rowOff>0</xdr:rowOff>
    </xdr:from>
    <xdr:to>
      <xdr:col>3</xdr:col>
      <xdr:colOff>1227963</xdr:colOff>
      <xdr:row>2</xdr:row>
      <xdr:rowOff>329569</xdr:rowOff>
    </xdr:to>
    <xdr:pic>
      <xdr:nvPicPr>
        <xdr:cNvPr id="7" name="Picture 6"/>
        <xdr:cNvPicPr/>
      </xdr:nvPicPr>
      <xdr:blipFill>
        <a:blip xmlns:r="http://schemas.openxmlformats.org/officeDocument/2006/relationships" r:embed="rId1" cstate="print"/>
        <a:stretch>
          <a:fillRect/>
        </a:stretch>
      </xdr:blipFill>
      <xdr:spPr>
        <a:xfrm>
          <a:off x="12700" y="196850"/>
          <a:ext cx="1253363" cy="329569"/>
        </a:xfrm>
        <a:prstGeom prst="rect">
          <a:avLst/>
        </a:prstGeom>
      </xdr:spPr>
    </xdr:pic>
    <xdr:clientData/>
  </xdr:twoCellAnchor>
  <xdr:twoCellAnchor>
    <xdr:from>
      <xdr:col>1</xdr:col>
      <xdr:colOff>0</xdr:colOff>
      <xdr:row>2</xdr:row>
      <xdr:rowOff>0</xdr:rowOff>
    </xdr:from>
    <xdr:to>
      <xdr:col>3</xdr:col>
      <xdr:colOff>1227963</xdr:colOff>
      <xdr:row>2</xdr:row>
      <xdr:rowOff>329569</xdr:rowOff>
    </xdr:to>
    <xdr:pic>
      <xdr:nvPicPr>
        <xdr:cNvPr id="8" name="Picture 7"/>
        <xdr:cNvPicPr/>
      </xdr:nvPicPr>
      <xdr:blipFill>
        <a:blip xmlns:r="http://schemas.openxmlformats.org/officeDocument/2006/relationships" r:embed="rId1" cstate="print"/>
        <a:stretch>
          <a:fillRect/>
        </a:stretch>
      </xdr:blipFill>
      <xdr:spPr>
        <a:xfrm>
          <a:off x="12700" y="196850"/>
          <a:ext cx="1253363" cy="3295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 TargetMode="External"/><Relationship Id="rId5" Type="http://schemas.openxmlformats.org/officeDocument/2006/relationships/hyperlink" Target="https://coveredbondlabel.com/" TargetMode="External"/><Relationship Id="rId4" Type="http://schemas.openxmlformats.org/officeDocument/2006/relationships/hyperlink" Target="https://www.about.hsbc.ca/hsbc-in-canada/legislative-covered-bond-programm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955</v>
      </c>
    </row>
    <row r="3" spans="1:1" x14ac:dyDescent="0.25">
      <c r="A3" s="79"/>
    </row>
    <row r="4" spans="1:1" ht="34.5" x14ac:dyDescent="0.25">
      <c r="A4" s="80" t="s">
        <v>956</v>
      </c>
    </row>
    <row r="5" spans="1:1" ht="34.5" x14ac:dyDescent="0.25">
      <c r="A5" s="80" t="s">
        <v>957</v>
      </c>
    </row>
    <row r="6" spans="1:1" ht="34.5" x14ac:dyDescent="0.25">
      <c r="A6" s="80" t="s">
        <v>958</v>
      </c>
    </row>
    <row r="7" spans="1:1" ht="17.25" x14ac:dyDescent="0.25">
      <c r="A7" s="80"/>
    </row>
    <row r="8" spans="1:1" ht="18.75" x14ac:dyDescent="0.25">
      <c r="A8" s="81" t="s">
        <v>959</v>
      </c>
    </row>
    <row r="9" spans="1:1" ht="34.5" x14ac:dyDescent="0.3">
      <c r="A9" s="90" t="s">
        <v>1122</v>
      </c>
    </row>
    <row r="10" spans="1:1" ht="69" x14ac:dyDescent="0.25">
      <c r="A10" s="83" t="s">
        <v>960</v>
      </c>
    </row>
    <row r="11" spans="1:1" ht="34.5" x14ac:dyDescent="0.25">
      <c r="A11" s="83" t="s">
        <v>961</v>
      </c>
    </row>
    <row r="12" spans="1:1" ht="17.25" x14ac:dyDescent="0.25">
      <c r="A12" s="83" t="s">
        <v>962</v>
      </c>
    </row>
    <row r="13" spans="1:1" ht="17.25" x14ac:dyDescent="0.25">
      <c r="A13" s="83" t="s">
        <v>963</v>
      </c>
    </row>
    <row r="14" spans="1:1" ht="34.5" x14ac:dyDescent="0.25">
      <c r="A14" s="83" t="s">
        <v>964</v>
      </c>
    </row>
    <row r="15" spans="1:1" ht="17.25" x14ac:dyDescent="0.25">
      <c r="A15" s="83"/>
    </row>
    <row r="16" spans="1:1" ht="18.75" x14ac:dyDescent="0.25">
      <c r="A16" s="81" t="s">
        <v>965</v>
      </c>
    </row>
    <row r="17" spans="1:1" ht="17.25" x14ac:dyDescent="0.25">
      <c r="A17" s="84" t="s">
        <v>966</v>
      </c>
    </row>
    <row r="18" spans="1:1" ht="34.5" x14ac:dyDescent="0.25">
      <c r="A18" s="85" t="s">
        <v>967</v>
      </c>
    </row>
    <row r="19" spans="1:1" ht="34.5" x14ac:dyDescent="0.25">
      <c r="A19" s="85" t="s">
        <v>968</v>
      </c>
    </row>
    <row r="20" spans="1:1" ht="51.75" x14ac:dyDescent="0.25">
      <c r="A20" s="85" t="s">
        <v>969</v>
      </c>
    </row>
    <row r="21" spans="1:1" ht="86.25" x14ac:dyDescent="0.25">
      <c r="A21" s="85" t="s">
        <v>970</v>
      </c>
    </row>
    <row r="22" spans="1:1" ht="51.75" x14ac:dyDescent="0.25">
      <c r="A22" s="85" t="s">
        <v>971</v>
      </c>
    </row>
    <row r="23" spans="1:1" ht="34.5" x14ac:dyDescent="0.25">
      <c r="A23" s="85" t="s">
        <v>972</v>
      </c>
    </row>
    <row r="24" spans="1:1" ht="17.25" x14ac:dyDescent="0.25">
      <c r="A24" s="85" t="s">
        <v>973</v>
      </c>
    </row>
    <row r="25" spans="1:1" ht="17.25" x14ac:dyDescent="0.25">
      <c r="A25" s="84" t="s">
        <v>974</v>
      </c>
    </row>
    <row r="26" spans="1:1" ht="51.75" x14ac:dyDescent="0.3">
      <c r="A26" s="86" t="s">
        <v>975</v>
      </c>
    </row>
    <row r="27" spans="1:1" ht="17.25" x14ac:dyDescent="0.3">
      <c r="A27" s="86" t="s">
        <v>976</v>
      </c>
    </row>
    <row r="28" spans="1:1" ht="17.25" x14ac:dyDescent="0.25">
      <c r="A28" s="84" t="s">
        <v>977</v>
      </c>
    </row>
    <row r="29" spans="1:1" ht="34.5" x14ac:dyDescent="0.25">
      <c r="A29" s="85" t="s">
        <v>978</v>
      </c>
    </row>
    <row r="30" spans="1:1" ht="34.5" x14ac:dyDescent="0.25">
      <c r="A30" s="85" t="s">
        <v>979</v>
      </c>
    </row>
    <row r="31" spans="1:1" ht="34.5" x14ac:dyDescent="0.25">
      <c r="A31" s="85" t="s">
        <v>980</v>
      </c>
    </row>
    <row r="32" spans="1:1" ht="34.5" x14ac:dyDescent="0.25">
      <c r="A32" s="85" t="s">
        <v>981</v>
      </c>
    </row>
    <row r="33" spans="1:1" ht="17.25" x14ac:dyDescent="0.25">
      <c r="A33" s="85"/>
    </row>
    <row r="34" spans="1:1" ht="18.75" x14ac:dyDescent="0.25">
      <c r="A34" s="81" t="s">
        <v>982</v>
      </c>
    </row>
    <row r="35" spans="1:1" ht="17.25" x14ac:dyDescent="0.25">
      <c r="A35" s="84" t="s">
        <v>983</v>
      </c>
    </row>
    <row r="36" spans="1:1" ht="34.5" x14ac:dyDescent="0.25">
      <c r="A36" s="85" t="s">
        <v>984</v>
      </c>
    </row>
    <row r="37" spans="1:1" ht="34.5" x14ac:dyDescent="0.25">
      <c r="A37" s="85" t="s">
        <v>985</v>
      </c>
    </row>
    <row r="38" spans="1:1" ht="34.5" x14ac:dyDescent="0.25">
      <c r="A38" s="85" t="s">
        <v>986</v>
      </c>
    </row>
    <row r="39" spans="1:1" ht="17.25" x14ac:dyDescent="0.25">
      <c r="A39" s="85" t="s">
        <v>987</v>
      </c>
    </row>
    <row r="40" spans="1:1" ht="34.5" x14ac:dyDescent="0.25">
      <c r="A40" s="85" t="s">
        <v>988</v>
      </c>
    </row>
    <row r="41" spans="1:1" ht="17.25" x14ac:dyDescent="0.25">
      <c r="A41" s="84" t="s">
        <v>989</v>
      </c>
    </row>
    <row r="42" spans="1:1" ht="17.25" x14ac:dyDescent="0.25">
      <c r="A42" s="85" t="s">
        <v>990</v>
      </c>
    </row>
    <row r="43" spans="1:1" ht="17.25" x14ac:dyDescent="0.3">
      <c r="A43" s="86" t="s">
        <v>991</v>
      </c>
    </row>
    <row r="44" spans="1:1" ht="17.25" x14ac:dyDescent="0.25">
      <c r="A44" s="84" t="s">
        <v>992</v>
      </c>
    </row>
    <row r="45" spans="1:1" ht="34.5" x14ac:dyDescent="0.3">
      <c r="A45" s="86" t="s">
        <v>993</v>
      </c>
    </row>
    <row r="46" spans="1:1" ht="34.5" x14ac:dyDescent="0.25">
      <c r="A46" s="85" t="s">
        <v>994</v>
      </c>
    </row>
    <row r="47" spans="1:1" ht="34.5" x14ac:dyDescent="0.25">
      <c r="A47" s="85" t="s">
        <v>995</v>
      </c>
    </row>
    <row r="48" spans="1:1" ht="17.25" x14ac:dyDescent="0.25">
      <c r="A48" s="85" t="s">
        <v>996</v>
      </c>
    </row>
    <row r="49" spans="1:1" ht="17.25" x14ac:dyDescent="0.3">
      <c r="A49" s="86" t="s">
        <v>997</v>
      </c>
    </row>
    <row r="50" spans="1:1" ht="17.25" x14ac:dyDescent="0.25">
      <c r="A50" s="84" t="s">
        <v>998</v>
      </c>
    </row>
    <row r="51" spans="1:1" ht="34.5" x14ac:dyDescent="0.3">
      <c r="A51" s="86" t="s">
        <v>999</v>
      </c>
    </row>
    <row r="52" spans="1:1" ht="17.25" x14ac:dyDescent="0.25">
      <c r="A52" s="85" t="s">
        <v>1000</v>
      </c>
    </row>
    <row r="53" spans="1:1" ht="34.5" x14ac:dyDescent="0.3">
      <c r="A53" s="86" t="s">
        <v>1001</v>
      </c>
    </row>
    <row r="54" spans="1:1" ht="17.25" x14ac:dyDescent="0.25">
      <c r="A54" s="84" t="s">
        <v>1002</v>
      </c>
    </row>
    <row r="55" spans="1:1" ht="17.25" x14ac:dyDescent="0.3">
      <c r="A55" s="86" t="s">
        <v>1003</v>
      </c>
    </row>
    <row r="56" spans="1:1" ht="34.5" x14ac:dyDescent="0.25">
      <c r="A56" s="85" t="s">
        <v>1004</v>
      </c>
    </row>
    <row r="57" spans="1:1" ht="17.25" x14ac:dyDescent="0.25">
      <c r="A57" s="85" t="s">
        <v>1005</v>
      </c>
    </row>
    <row r="58" spans="1:1" ht="17.25" x14ac:dyDescent="0.25">
      <c r="A58" s="85" t="s">
        <v>1006</v>
      </c>
    </row>
    <row r="59" spans="1:1" ht="17.25" x14ac:dyDescent="0.25">
      <c r="A59" s="84" t="s">
        <v>1007</v>
      </c>
    </row>
    <row r="60" spans="1:1" ht="34.5" x14ac:dyDescent="0.25">
      <c r="A60" s="85" t="s">
        <v>1008</v>
      </c>
    </row>
    <row r="61" spans="1:1" ht="17.25" x14ac:dyDescent="0.25">
      <c r="A61" s="87"/>
    </row>
    <row r="62" spans="1:1" ht="18.75" x14ac:dyDescent="0.25">
      <c r="A62" s="81" t="s">
        <v>1009</v>
      </c>
    </row>
    <row r="63" spans="1:1" ht="17.25" x14ac:dyDescent="0.25">
      <c r="A63" s="84" t="s">
        <v>1010</v>
      </c>
    </row>
    <row r="64" spans="1:1" ht="34.5" x14ac:dyDescent="0.25">
      <c r="A64" s="85" t="s">
        <v>1011</v>
      </c>
    </row>
    <row r="65" spans="1:1" ht="17.25" x14ac:dyDescent="0.25">
      <c r="A65" s="85" t="s">
        <v>1012</v>
      </c>
    </row>
    <row r="66" spans="1:1" ht="34.5" x14ac:dyDescent="0.25">
      <c r="A66" s="83" t="s">
        <v>1013</v>
      </c>
    </row>
    <row r="67" spans="1:1" ht="34.5" x14ac:dyDescent="0.25">
      <c r="A67" s="83" t="s">
        <v>1014</v>
      </c>
    </row>
    <row r="68" spans="1:1" ht="34.5" x14ac:dyDescent="0.25">
      <c r="A68" s="83" t="s">
        <v>1015</v>
      </c>
    </row>
    <row r="69" spans="1:1" ht="17.25" x14ac:dyDescent="0.25">
      <c r="A69" s="88" t="s">
        <v>1016</v>
      </c>
    </row>
    <row r="70" spans="1:1" ht="51.75" x14ac:dyDescent="0.25">
      <c r="A70" s="83" t="s">
        <v>1017</v>
      </c>
    </row>
    <row r="71" spans="1:1" ht="17.25" x14ac:dyDescent="0.25">
      <c r="A71" s="83" t="s">
        <v>1018</v>
      </c>
    </row>
    <row r="72" spans="1:1" ht="17.25" x14ac:dyDescent="0.25">
      <c r="A72" s="88" t="s">
        <v>1019</v>
      </c>
    </row>
    <row r="73" spans="1:1" ht="17.25" x14ac:dyDescent="0.25">
      <c r="A73" s="83" t="s">
        <v>1020</v>
      </c>
    </row>
    <row r="74" spans="1:1" ht="17.25" x14ac:dyDescent="0.25">
      <c r="A74" s="88" t="s">
        <v>1021</v>
      </c>
    </row>
    <row r="75" spans="1:1" ht="34.5" x14ac:dyDescent="0.25">
      <c r="A75" s="83" t="s">
        <v>1022</v>
      </c>
    </row>
    <row r="76" spans="1:1" ht="17.25" x14ac:dyDescent="0.25">
      <c r="A76" s="83" t="s">
        <v>1023</v>
      </c>
    </row>
    <row r="77" spans="1:1" ht="51.75" x14ac:dyDescent="0.25">
      <c r="A77" s="83" t="s">
        <v>1024</v>
      </c>
    </row>
    <row r="78" spans="1:1" ht="17.25" x14ac:dyDescent="0.25">
      <c r="A78" s="88" t="s">
        <v>1025</v>
      </c>
    </row>
    <row r="79" spans="1:1" ht="17.25" x14ac:dyDescent="0.3">
      <c r="A79" s="82" t="s">
        <v>1026</v>
      </c>
    </row>
    <row r="80" spans="1:1" ht="17.25" x14ac:dyDescent="0.25">
      <c r="A80" s="88" t="s">
        <v>1027</v>
      </c>
    </row>
    <row r="81" spans="1:1" ht="34.5" x14ac:dyDescent="0.25">
      <c r="A81" s="83" t="s">
        <v>1028</v>
      </c>
    </row>
    <row r="82" spans="1:1" ht="34.5" x14ac:dyDescent="0.25">
      <c r="A82" s="83" t="s">
        <v>1029</v>
      </c>
    </row>
    <row r="83" spans="1:1" ht="34.5" x14ac:dyDescent="0.25">
      <c r="A83" s="83" t="s">
        <v>1030</v>
      </c>
    </row>
    <row r="84" spans="1:1" ht="34.5" x14ac:dyDescent="0.25">
      <c r="A84" s="83" t="s">
        <v>1031</v>
      </c>
    </row>
    <row r="85" spans="1:1" ht="34.5" x14ac:dyDescent="0.25">
      <c r="A85" s="83" t="s">
        <v>1032</v>
      </c>
    </row>
    <row r="86" spans="1:1" ht="17.25" x14ac:dyDescent="0.25">
      <c r="A86" s="88" t="s">
        <v>1033</v>
      </c>
    </row>
    <row r="87" spans="1:1" ht="17.25" x14ac:dyDescent="0.25">
      <c r="A87" s="83" t="s">
        <v>1034</v>
      </c>
    </row>
    <row r="88" spans="1:1" ht="34.5" x14ac:dyDescent="0.25">
      <c r="A88" s="83" t="s">
        <v>1035</v>
      </c>
    </row>
    <row r="89" spans="1:1" ht="17.25" x14ac:dyDescent="0.25">
      <c r="A89" s="88" t="s">
        <v>1036</v>
      </c>
    </row>
    <row r="90" spans="1:1" ht="34.5" x14ac:dyDescent="0.25">
      <c r="A90" s="83" t="s">
        <v>1037</v>
      </c>
    </row>
    <row r="91" spans="1:1" ht="17.25" x14ac:dyDescent="0.25">
      <c r="A91" s="88" t="s">
        <v>1038</v>
      </c>
    </row>
    <row r="92" spans="1:1" ht="17.25" x14ac:dyDescent="0.3">
      <c r="A92" s="82" t="s">
        <v>1039</v>
      </c>
    </row>
    <row r="93" spans="1:1" ht="17.25" x14ac:dyDescent="0.25">
      <c r="A93" s="83" t="s">
        <v>1040</v>
      </c>
    </row>
    <row r="94" spans="1:1" ht="17.25" x14ac:dyDescent="0.25">
      <c r="A94" s="83"/>
    </row>
    <row r="95" spans="1:1" ht="18.75" x14ac:dyDescent="0.25">
      <c r="A95" s="81" t="s">
        <v>1041</v>
      </c>
    </row>
    <row r="96" spans="1:1" ht="34.5" x14ac:dyDescent="0.3">
      <c r="A96" s="82" t="s">
        <v>1042</v>
      </c>
    </row>
    <row r="97" spans="1:1" ht="17.25" x14ac:dyDescent="0.3">
      <c r="A97" s="82" t="s">
        <v>1043</v>
      </c>
    </row>
    <row r="98" spans="1:1" ht="17.25" x14ac:dyDescent="0.25">
      <c r="A98" s="88" t="s">
        <v>1044</v>
      </c>
    </row>
    <row r="99" spans="1:1" ht="17.25" x14ac:dyDescent="0.25">
      <c r="A99" s="80" t="s">
        <v>1045</v>
      </c>
    </row>
    <row r="100" spans="1:1" ht="17.25" x14ac:dyDescent="0.25">
      <c r="A100" s="83" t="s">
        <v>1046</v>
      </c>
    </row>
    <row r="101" spans="1:1" ht="17.25" x14ac:dyDescent="0.25">
      <c r="A101" s="83" t="s">
        <v>1047</v>
      </c>
    </row>
    <row r="102" spans="1:1" ht="17.25" x14ac:dyDescent="0.25">
      <c r="A102" s="83" t="s">
        <v>1048</v>
      </c>
    </row>
    <row r="103" spans="1:1" ht="17.25" x14ac:dyDescent="0.25">
      <c r="A103" s="83" t="s">
        <v>1049</v>
      </c>
    </row>
    <row r="104" spans="1:1" ht="34.5" x14ac:dyDescent="0.25">
      <c r="A104" s="83" t="s">
        <v>1050</v>
      </c>
    </row>
    <row r="105" spans="1:1" ht="17.25" x14ac:dyDescent="0.25">
      <c r="A105" s="80" t="s">
        <v>1051</v>
      </c>
    </row>
    <row r="106" spans="1:1" ht="17.25" x14ac:dyDescent="0.25">
      <c r="A106" s="83" t="s">
        <v>1052</v>
      </c>
    </row>
    <row r="107" spans="1:1" ht="17.25" x14ac:dyDescent="0.25">
      <c r="A107" s="83" t="s">
        <v>1053</v>
      </c>
    </row>
    <row r="108" spans="1:1" ht="17.25" x14ac:dyDescent="0.25">
      <c r="A108" s="83" t="s">
        <v>1054</v>
      </c>
    </row>
    <row r="109" spans="1:1" ht="17.25" x14ac:dyDescent="0.25">
      <c r="A109" s="83" t="s">
        <v>1055</v>
      </c>
    </row>
    <row r="110" spans="1:1" ht="17.25" x14ac:dyDescent="0.25">
      <c r="A110" s="83" t="s">
        <v>1056</v>
      </c>
    </row>
    <row r="111" spans="1:1" ht="17.25" x14ac:dyDescent="0.25">
      <c r="A111" s="83" t="s">
        <v>1057</v>
      </c>
    </row>
    <row r="112" spans="1:1" ht="17.25" x14ac:dyDescent="0.25">
      <c r="A112" s="88" t="s">
        <v>1058</v>
      </c>
    </row>
    <row r="113" spans="1:1" ht="17.25" x14ac:dyDescent="0.25">
      <c r="A113" s="83" t="s">
        <v>1059</v>
      </c>
    </row>
    <row r="114" spans="1:1" ht="17.25" x14ac:dyDescent="0.25">
      <c r="A114" s="80" t="s">
        <v>1060</v>
      </c>
    </row>
    <row r="115" spans="1:1" ht="17.25" x14ac:dyDescent="0.25">
      <c r="A115" s="83" t="s">
        <v>1061</v>
      </c>
    </row>
    <row r="116" spans="1:1" ht="17.25" x14ac:dyDescent="0.25">
      <c r="A116" s="83" t="s">
        <v>1062</v>
      </c>
    </row>
    <row r="117" spans="1:1" ht="17.25" x14ac:dyDescent="0.25">
      <c r="A117" s="80" t="s">
        <v>1063</v>
      </c>
    </row>
    <row r="118" spans="1:1" ht="17.25" x14ac:dyDescent="0.25">
      <c r="A118" s="83" t="s">
        <v>1064</v>
      </c>
    </row>
    <row r="119" spans="1:1" ht="17.25" x14ac:dyDescent="0.25">
      <c r="A119" s="83" t="s">
        <v>1065</v>
      </c>
    </row>
    <row r="120" spans="1:1" ht="17.25" x14ac:dyDescent="0.25">
      <c r="A120" s="83" t="s">
        <v>1066</v>
      </c>
    </row>
    <row r="121" spans="1:1" ht="17.25" x14ac:dyDescent="0.25">
      <c r="A121" s="88" t="s">
        <v>1067</v>
      </c>
    </row>
    <row r="122" spans="1:1" ht="17.25" x14ac:dyDescent="0.25">
      <c r="A122" s="80" t="s">
        <v>1068</v>
      </c>
    </row>
    <row r="123" spans="1:1" ht="17.25" x14ac:dyDescent="0.25">
      <c r="A123" s="80" t="s">
        <v>1069</v>
      </c>
    </row>
    <row r="124" spans="1:1" ht="17.25" x14ac:dyDescent="0.25">
      <c r="A124" s="83" t="s">
        <v>1070</v>
      </c>
    </row>
    <row r="125" spans="1:1" ht="17.25" x14ac:dyDescent="0.25">
      <c r="A125" s="83" t="s">
        <v>1071</v>
      </c>
    </row>
    <row r="126" spans="1:1" ht="17.25" x14ac:dyDescent="0.25">
      <c r="A126" s="83" t="s">
        <v>1072</v>
      </c>
    </row>
    <row r="127" spans="1:1" ht="17.25" x14ac:dyDescent="0.25">
      <c r="A127" s="83" t="s">
        <v>1073</v>
      </c>
    </row>
    <row r="128" spans="1:1" ht="17.25" x14ac:dyDescent="0.25">
      <c r="A128" s="83" t="s">
        <v>1074</v>
      </c>
    </row>
    <row r="129" spans="1:1" ht="17.25" x14ac:dyDescent="0.25">
      <c r="A129" s="88" t="s">
        <v>1075</v>
      </c>
    </row>
    <row r="130" spans="1:1" ht="34.5" x14ac:dyDescent="0.25">
      <c r="A130" s="83" t="s">
        <v>1076</v>
      </c>
    </row>
    <row r="131" spans="1:1" ht="69" x14ac:dyDescent="0.25">
      <c r="A131" s="83" t="s">
        <v>1077</v>
      </c>
    </row>
    <row r="132" spans="1:1" ht="34.5" x14ac:dyDescent="0.25">
      <c r="A132" s="83" t="s">
        <v>1078</v>
      </c>
    </row>
    <row r="133" spans="1:1" ht="17.25" x14ac:dyDescent="0.25">
      <c r="A133" s="88" t="s">
        <v>1079</v>
      </c>
    </row>
    <row r="134" spans="1:1" ht="34.5" x14ac:dyDescent="0.25">
      <c r="A134" s="80" t="s">
        <v>1080</v>
      </c>
    </row>
    <row r="135" spans="1:1" ht="17.25" x14ac:dyDescent="0.25">
      <c r="A135" s="80"/>
    </row>
    <row r="136" spans="1:1" ht="18.75" x14ac:dyDescent="0.25">
      <c r="A136" s="81" t="s">
        <v>1081</v>
      </c>
    </row>
    <row r="137" spans="1:1" ht="17.25" x14ac:dyDescent="0.25">
      <c r="A137" s="83" t="s">
        <v>1082</v>
      </c>
    </row>
    <row r="138" spans="1:1" ht="34.5" x14ac:dyDescent="0.25">
      <c r="A138" s="85" t="s">
        <v>1083</v>
      </c>
    </row>
    <row r="139" spans="1:1" ht="34.5" x14ac:dyDescent="0.25">
      <c r="A139" s="85" t="s">
        <v>1084</v>
      </c>
    </row>
    <row r="140" spans="1:1" ht="17.25" x14ac:dyDescent="0.25">
      <c r="A140" s="84" t="s">
        <v>1085</v>
      </c>
    </row>
    <row r="141" spans="1:1" ht="17.25" x14ac:dyDescent="0.25">
      <c r="A141" s="89" t="s">
        <v>1086</v>
      </c>
    </row>
    <row r="142" spans="1:1" ht="34.5" x14ac:dyDescent="0.3">
      <c r="A142" s="86" t="s">
        <v>1087</v>
      </c>
    </row>
    <row r="143" spans="1:1" ht="17.25" x14ac:dyDescent="0.25">
      <c r="A143" s="85" t="s">
        <v>1088</v>
      </c>
    </row>
    <row r="144" spans="1:1" ht="17.25" x14ac:dyDescent="0.25">
      <c r="A144" s="85" t="s">
        <v>1089</v>
      </c>
    </row>
    <row r="145" spans="1:1" ht="17.25" x14ac:dyDescent="0.25">
      <c r="A145" s="89" t="s">
        <v>1090</v>
      </c>
    </row>
    <row r="146" spans="1:1" ht="17.25" x14ac:dyDescent="0.25">
      <c r="A146" s="84" t="s">
        <v>1091</v>
      </c>
    </row>
    <row r="147" spans="1:1" ht="17.25" x14ac:dyDescent="0.25">
      <c r="A147" s="89" t="s">
        <v>1092</v>
      </c>
    </row>
    <row r="148" spans="1:1" ht="17.25" x14ac:dyDescent="0.25">
      <c r="A148" s="85" t="s">
        <v>1093</v>
      </c>
    </row>
    <row r="149" spans="1:1" ht="17.25" x14ac:dyDescent="0.25">
      <c r="A149" s="85" t="s">
        <v>1094</v>
      </c>
    </row>
    <row r="150" spans="1:1" ht="17.25" x14ac:dyDescent="0.25">
      <c r="A150" s="85" t="s">
        <v>1095</v>
      </c>
    </row>
    <row r="151" spans="1:1" ht="34.5" x14ac:dyDescent="0.25">
      <c r="A151" s="89" t="s">
        <v>1096</v>
      </c>
    </row>
    <row r="152" spans="1:1" ht="17.25" x14ac:dyDescent="0.25">
      <c r="A152" s="84" t="s">
        <v>1097</v>
      </c>
    </row>
    <row r="153" spans="1:1" ht="17.25" x14ac:dyDescent="0.25">
      <c r="A153" s="85" t="s">
        <v>1098</v>
      </c>
    </row>
    <row r="154" spans="1:1" ht="17.25" x14ac:dyDescent="0.25">
      <c r="A154" s="85" t="s">
        <v>1099</v>
      </c>
    </row>
    <row r="155" spans="1:1" ht="17.25" x14ac:dyDescent="0.25">
      <c r="A155" s="85" t="s">
        <v>1100</v>
      </c>
    </row>
    <row r="156" spans="1:1" ht="17.25" x14ac:dyDescent="0.25">
      <c r="A156" s="85" t="s">
        <v>1101</v>
      </c>
    </row>
    <row r="157" spans="1:1" ht="34.5" x14ac:dyDescent="0.25">
      <c r="A157" s="85" t="s">
        <v>1102</v>
      </c>
    </row>
    <row r="158" spans="1:1" ht="34.5" x14ac:dyDescent="0.25">
      <c r="A158" s="85" t="s">
        <v>1103</v>
      </c>
    </row>
    <row r="159" spans="1:1" ht="17.25" x14ac:dyDescent="0.25">
      <c r="A159" s="84" t="s">
        <v>1104</v>
      </c>
    </row>
    <row r="160" spans="1:1" ht="34.5" x14ac:dyDescent="0.25">
      <c r="A160" s="85" t="s">
        <v>1105</v>
      </c>
    </row>
    <row r="161" spans="1:1" ht="34.5" x14ac:dyDescent="0.25">
      <c r="A161" s="85" t="s">
        <v>1106</v>
      </c>
    </row>
    <row r="162" spans="1:1" ht="17.25" x14ac:dyDescent="0.25">
      <c r="A162" s="85" t="s">
        <v>1107</v>
      </c>
    </row>
    <row r="163" spans="1:1" ht="17.25" x14ac:dyDescent="0.25">
      <c r="A163" s="84" t="s">
        <v>1108</v>
      </c>
    </row>
    <row r="164" spans="1:1" ht="34.5" x14ac:dyDescent="0.3">
      <c r="A164" s="91" t="s">
        <v>1123</v>
      </c>
    </row>
    <row r="165" spans="1:1" ht="34.5" x14ac:dyDescent="0.25">
      <c r="A165" s="85" t="s">
        <v>1109</v>
      </c>
    </row>
    <row r="166" spans="1:1" ht="17.25" x14ac:dyDescent="0.25">
      <c r="A166" s="84" t="s">
        <v>1110</v>
      </c>
    </row>
    <row r="167" spans="1:1" ht="17.25" x14ac:dyDescent="0.25">
      <c r="A167" s="85" t="s">
        <v>1111</v>
      </c>
    </row>
    <row r="168" spans="1:1" ht="17.25" x14ac:dyDescent="0.25">
      <c r="A168" s="84" t="s">
        <v>1112</v>
      </c>
    </row>
    <row r="169" spans="1:1" ht="17.25" x14ac:dyDescent="0.3">
      <c r="A169" s="86" t="s">
        <v>1113</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&amp;R&amp;1#&amp;"Calibri"&amp;10&amp;KFF0000|PUBLIC|&amp;LPUBLIC</oddFooter>
    <evenFooter>&amp;LPUBLIC</evenFooter>
    <firstFooter>&amp;LPUBLIC</firstFoot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6"/>
  <sheetViews>
    <sheetView showGridLines="0" tabSelected="1" topLeftCell="A10" zoomScale="80" zoomScaleNormal="80" workbookViewId="0">
      <selection activeCell="M20" sqref="M20"/>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41" t="s">
        <v>1288</v>
      </c>
      <c r="F6" s="241"/>
      <c r="G6" s="241"/>
      <c r="H6" s="7"/>
      <c r="I6" s="7"/>
      <c r="J6" s="8"/>
    </row>
    <row r="7" spans="2:10" ht="26.25" x14ac:dyDescent="0.25">
      <c r="B7" s="6"/>
      <c r="C7" s="7"/>
      <c r="D7" s="7"/>
      <c r="E7" s="7"/>
      <c r="F7" s="11" t="s">
        <v>12</v>
      </c>
      <c r="G7" s="7"/>
      <c r="H7" s="7"/>
      <c r="I7" s="7"/>
      <c r="J7" s="8"/>
    </row>
    <row r="8" spans="2:10" ht="26.25" x14ac:dyDescent="0.25">
      <c r="B8" s="6"/>
      <c r="C8" s="7"/>
      <c r="D8" s="7"/>
      <c r="E8" s="7"/>
      <c r="F8" s="11" t="s">
        <v>1330</v>
      </c>
      <c r="G8" s="7"/>
      <c r="H8" s="7"/>
      <c r="I8" s="7"/>
      <c r="J8" s="8"/>
    </row>
    <row r="9" spans="2:10" ht="21" x14ac:dyDescent="0.25">
      <c r="B9" s="6"/>
      <c r="C9" s="7"/>
      <c r="D9" s="7"/>
      <c r="E9" s="7"/>
      <c r="F9" s="12" t="s">
        <v>1685</v>
      </c>
      <c r="G9" s="7"/>
      <c r="H9" s="7"/>
      <c r="I9" s="7"/>
      <c r="J9" s="8"/>
    </row>
    <row r="10" spans="2:10" ht="21" x14ac:dyDescent="0.25">
      <c r="B10" s="6"/>
      <c r="C10" s="7"/>
      <c r="D10" s="7"/>
      <c r="E10" s="7"/>
      <c r="F10" s="12" t="s">
        <v>1686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44" t="s">
        <v>15</v>
      </c>
      <c r="E24" s="245" t="s">
        <v>16</v>
      </c>
      <c r="F24" s="245"/>
      <c r="G24" s="245"/>
      <c r="H24" s="245"/>
      <c r="I24" s="7"/>
      <c r="J24" s="8"/>
    </row>
    <row r="25" spans="2:10" x14ac:dyDescent="0.25">
      <c r="B25" s="6"/>
      <c r="C25" s="7"/>
      <c r="D25" s="7"/>
      <c r="E25" s="15"/>
      <c r="F25" s="15"/>
      <c r="G25" s="15"/>
      <c r="H25" s="7"/>
      <c r="I25" s="7"/>
      <c r="J25" s="8"/>
    </row>
    <row r="26" spans="2:10" x14ac:dyDescent="0.25">
      <c r="B26" s="6"/>
      <c r="C26" s="7"/>
      <c r="D26" s="244" t="s">
        <v>17</v>
      </c>
      <c r="E26" s="245"/>
      <c r="F26" s="245"/>
      <c r="G26" s="245"/>
      <c r="H26" s="245"/>
      <c r="I26" s="7"/>
      <c r="J26" s="8"/>
    </row>
    <row r="27" spans="2:10" x14ac:dyDescent="0.25">
      <c r="B27" s="6"/>
      <c r="C27" s="7"/>
      <c r="D27" s="16"/>
      <c r="E27" s="16"/>
      <c r="F27" s="16"/>
      <c r="G27" s="16"/>
      <c r="H27" s="16"/>
      <c r="I27" s="7"/>
      <c r="J27" s="8"/>
    </row>
    <row r="28" spans="2:10" x14ac:dyDescent="0.25">
      <c r="B28" s="6"/>
      <c r="C28" s="7"/>
      <c r="D28" s="244" t="s">
        <v>18</v>
      </c>
      <c r="E28" s="245" t="s">
        <v>16</v>
      </c>
      <c r="F28" s="245"/>
      <c r="G28" s="245"/>
      <c r="H28" s="245"/>
      <c r="I28" s="7"/>
      <c r="J28" s="8"/>
    </row>
    <row r="29" spans="2:10" x14ac:dyDescent="0.25">
      <c r="B29" s="6"/>
      <c r="C29" s="7"/>
      <c r="D29" s="15"/>
      <c r="E29" s="15"/>
      <c r="F29" s="15"/>
      <c r="G29" s="15"/>
      <c r="H29" s="15"/>
      <c r="I29" s="7"/>
      <c r="J29" s="8"/>
    </row>
    <row r="30" spans="2:10" x14ac:dyDescent="0.25">
      <c r="B30" s="6"/>
      <c r="C30" s="7"/>
      <c r="D30" s="244" t="s">
        <v>19</v>
      </c>
      <c r="E30" s="245" t="s">
        <v>16</v>
      </c>
      <c r="F30" s="245"/>
      <c r="G30" s="245"/>
      <c r="H30" s="245"/>
      <c r="I30" s="7"/>
      <c r="J30" s="8"/>
    </row>
    <row r="31" spans="2:10" x14ac:dyDescent="0.25">
      <c r="B31" s="6"/>
      <c r="C31" s="7"/>
      <c r="D31" s="7"/>
      <c r="E31" s="7"/>
      <c r="F31" s="7"/>
      <c r="G31" s="7"/>
      <c r="H31" s="7"/>
      <c r="I31" s="7"/>
      <c r="J31" s="8"/>
    </row>
    <row r="32" spans="2:10" x14ac:dyDescent="0.25">
      <c r="B32" s="6"/>
      <c r="C32" s="7"/>
      <c r="D32" s="242" t="s">
        <v>20</v>
      </c>
      <c r="E32" s="243"/>
      <c r="F32" s="243"/>
      <c r="G32" s="243"/>
      <c r="H32" s="243"/>
      <c r="I32" s="7"/>
      <c r="J32" s="8"/>
    </row>
    <row r="33" spans="2:10" x14ac:dyDescent="0.25">
      <c r="B33" s="6"/>
      <c r="C33" s="7"/>
      <c r="D33" s="7"/>
      <c r="E33" s="7"/>
      <c r="F33" s="14"/>
      <c r="G33" s="7"/>
      <c r="H33" s="7"/>
      <c r="I33" s="7"/>
      <c r="J33" s="8"/>
    </row>
    <row r="34" spans="2:10" x14ac:dyDescent="0.25">
      <c r="B34" s="6"/>
      <c r="C34" s="7"/>
      <c r="D34" s="242" t="s">
        <v>1241</v>
      </c>
      <c r="E34" s="243"/>
      <c r="F34" s="243"/>
      <c r="G34" s="243"/>
      <c r="H34" s="243"/>
      <c r="I34" s="7"/>
      <c r="J34" s="8"/>
    </row>
    <row r="35" spans="2:10" x14ac:dyDescent="0.25">
      <c r="B35" s="6"/>
      <c r="C35" s="7"/>
      <c r="D35" s="97"/>
      <c r="E35" s="97"/>
      <c r="F35" s="97"/>
      <c r="G35" s="97"/>
      <c r="H35" s="97"/>
      <c r="I35" s="7"/>
      <c r="J35" s="8"/>
    </row>
    <row r="36" spans="2:10" ht="15.75" thickBot="1" x14ac:dyDescent="0.3">
      <c r="B36" s="17"/>
      <c r="C36" s="18"/>
      <c r="D36" s="18"/>
      <c r="E36" s="18"/>
      <c r="F36" s="18"/>
      <c r="G36" s="18"/>
      <c r="H36" s="18"/>
      <c r="I36" s="18"/>
      <c r="J36" s="19"/>
    </row>
  </sheetData>
  <mergeCells count="7">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&amp;R&amp;1#&amp;"Calibri"&amp;10&amp;KFF0000|PUBLIC|&amp;LPUBLIC</oddFooter>
    <evenFooter>&amp;LPUBLIC</evenFooter>
    <firstFooter>&amp;LPUBLIC</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80" zoomScaleNormal="80" workbookViewId="0">
      <selection activeCell="C96" sqref="C96"/>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40" t="s">
        <v>1242</v>
      </c>
      <c r="B1" s="140"/>
      <c r="C1" s="23"/>
      <c r="D1" s="23"/>
      <c r="E1" s="23"/>
      <c r="F1" s="147" t="s">
        <v>1285</v>
      </c>
      <c r="H1" s="23"/>
      <c r="I1" s="140"/>
      <c r="J1" s="23"/>
      <c r="K1" s="23"/>
      <c r="L1" s="23"/>
      <c r="M1" s="23"/>
    </row>
    <row r="2" spans="1:13" ht="15.75" thickBot="1" x14ac:dyDescent="0.3">
      <c r="A2" s="23"/>
      <c r="B2" s="24"/>
      <c r="C2" s="24"/>
      <c r="D2" s="23"/>
      <c r="E2" s="23"/>
      <c r="F2" s="23"/>
      <c r="H2" s="23"/>
      <c r="L2" s="23"/>
      <c r="M2" s="23"/>
    </row>
    <row r="3" spans="1:13" ht="19.5" thickBot="1" x14ac:dyDescent="0.3">
      <c r="A3" s="26"/>
      <c r="B3" s="27" t="s">
        <v>21</v>
      </c>
      <c r="C3" s="28" t="s">
        <v>1273</v>
      </c>
      <c r="D3" s="26"/>
      <c r="E3" s="26"/>
      <c r="F3" s="23"/>
      <c r="G3" s="26"/>
      <c r="H3" s="23"/>
      <c r="L3" s="23"/>
      <c r="M3" s="23"/>
    </row>
    <row r="4" spans="1:13" ht="15.75" thickBot="1" x14ac:dyDescent="0.3">
      <c r="H4" s="23"/>
      <c r="L4" s="23"/>
      <c r="M4" s="23"/>
    </row>
    <row r="5" spans="1:13" ht="18.75" x14ac:dyDescent="0.25">
      <c r="A5" s="29"/>
      <c r="B5" s="30" t="s">
        <v>22</v>
      </c>
      <c r="C5" s="29"/>
      <c r="E5" s="31"/>
      <c r="F5" s="31"/>
      <c r="H5" s="23"/>
      <c r="L5" s="23"/>
      <c r="M5" s="23"/>
    </row>
    <row r="6" spans="1:13" x14ac:dyDescent="0.25">
      <c r="B6" s="33" t="s">
        <v>23</v>
      </c>
      <c r="H6" s="23"/>
      <c r="L6" s="23"/>
      <c r="M6" s="23"/>
    </row>
    <row r="7" spans="1:13" x14ac:dyDescent="0.25">
      <c r="B7" s="32" t="s">
        <v>24</v>
      </c>
      <c r="H7" s="23"/>
      <c r="L7" s="23"/>
      <c r="M7" s="23"/>
    </row>
    <row r="8" spans="1:13" x14ac:dyDescent="0.25">
      <c r="B8" s="32" t="s">
        <v>25</v>
      </c>
      <c r="F8" s="25" t="s">
        <v>26</v>
      </c>
      <c r="H8" s="23"/>
      <c r="L8" s="23"/>
      <c r="M8" s="23"/>
    </row>
    <row r="9" spans="1:13" x14ac:dyDescent="0.25">
      <c r="B9" s="33" t="s">
        <v>27</v>
      </c>
      <c r="H9" s="23"/>
      <c r="L9" s="23"/>
      <c r="M9" s="23"/>
    </row>
    <row r="10" spans="1:13" x14ac:dyDescent="0.25">
      <c r="B10" s="33" t="s">
        <v>28</v>
      </c>
      <c r="H10" s="23"/>
      <c r="L10" s="23"/>
      <c r="M10" s="23"/>
    </row>
    <row r="11" spans="1:13" ht="15.75" thickBot="1" x14ac:dyDescent="0.3">
      <c r="B11" s="34" t="s">
        <v>29</v>
      </c>
      <c r="H11" s="23"/>
      <c r="L11" s="23"/>
      <c r="M11" s="23"/>
    </row>
    <row r="12" spans="1:13" x14ac:dyDescent="0.25">
      <c r="B12" s="35"/>
      <c r="H12" s="23"/>
      <c r="L12" s="23"/>
      <c r="M12" s="23"/>
    </row>
    <row r="13" spans="1:13" ht="37.5" x14ac:dyDescent="0.25">
      <c r="A13" s="36" t="s">
        <v>30</v>
      </c>
      <c r="B13" s="36" t="s">
        <v>23</v>
      </c>
      <c r="C13" s="37"/>
      <c r="D13" s="37"/>
      <c r="E13" s="37"/>
      <c r="F13" s="37"/>
      <c r="G13" s="38"/>
      <c r="H13" s="23"/>
      <c r="L13" s="23"/>
      <c r="M13" s="23"/>
    </row>
    <row r="14" spans="1:13" x14ac:dyDescent="0.25">
      <c r="A14" s="25" t="s">
        <v>31</v>
      </c>
      <c r="B14" s="39" t="s">
        <v>0</v>
      </c>
      <c r="C14" s="25" t="s">
        <v>12</v>
      </c>
      <c r="E14" s="31"/>
      <c r="F14" s="31"/>
      <c r="H14" s="23"/>
      <c r="L14" s="23"/>
      <c r="M14" s="23"/>
    </row>
    <row r="15" spans="1:13" x14ac:dyDescent="0.25">
      <c r="A15" s="25" t="s">
        <v>33</v>
      </c>
      <c r="B15" s="39" t="s">
        <v>34</v>
      </c>
      <c r="C15" s="25" t="s">
        <v>1330</v>
      </c>
      <c r="E15" s="31"/>
      <c r="F15" s="31"/>
      <c r="H15" s="23"/>
      <c r="L15" s="23"/>
      <c r="M15" s="23"/>
    </row>
    <row r="16" spans="1:13" ht="45" x14ac:dyDescent="0.25">
      <c r="A16" s="25" t="s">
        <v>35</v>
      </c>
      <c r="B16" s="39" t="s">
        <v>36</v>
      </c>
      <c r="C16" s="70" t="s">
        <v>1331</v>
      </c>
      <c r="E16" s="31"/>
      <c r="F16" s="31"/>
      <c r="H16" s="23"/>
      <c r="L16" s="23"/>
      <c r="M16" s="23"/>
    </row>
    <row r="17" spans="1:13" x14ac:dyDescent="0.25">
      <c r="A17" s="25" t="s">
        <v>37</v>
      </c>
      <c r="B17" s="39" t="s">
        <v>38</v>
      </c>
      <c r="C17" s="25" t="s">
        <v>1687</v>
      </c>
      <c r="E17" s="31"/>
      <c r="F17" s="31"/>
      <c r="H17" s="23"/>
      <c r="L17" s="23"/>
      <c r="M17" s="23"/>
    </row>
    <row r="18" spans="1:13" outlineLevel="1" x14ac:dyDescent="0.25">
      <c r="A18" s="25" t="s">
        <v>39</v>
      </c>
      <c r="B18" s="40" t="s">
        <v>40</v>
      </c>
      <c r="E18" s="31"/>
      <c r="F18" s="31"/>
      <c r="H18" s="23"/>
      <c r="L18" s="23"/>
      <c r="M18" s="23"/>
    </row>
    <row r="19" spans="1:13" outlineLevel="1" x14ac:dyDescent="0.25">
      <c r="A19" s="25" t="s">
        <v>41</v>
      </c>
      <c r="B19" s="40" t="s">
        <v>42</v>
      </c>
      <c r="E19" s="31"/>
      <c r="F19" s="31"/>
      <c r="H19" s="23"/>
      <c r="L19" s="23"/>
      <c r="M19" s="23"/>
    </row>
    <row r="20" spans="1:13" outlineLevel="1" x14ac:dyDescent="0.25">
      <c r="A20" s="25" t="s">
        <v>43</v>
      </c>
      <c r="B20" s="40"/>
      <c r="E20" s="31"/>
      <c r="F20" s="31"/>
      <c r="H20" s="23"/>
      <c r="L20" s="23"/>
      <c r="M20" s="23"/>
    </row>
    <row r="21" spans="1:13" outlineLevel="1" x14ac:dyDescent="0.25">
      <c r="A21" s="25" t="s">
        <v>44</v>
      </c>
      <c r="B21" s="40"/>
      <c r="E21" s="31"/>
      <c r="F21" s="31"/>
      <c r="H21" s="23"/>
      <c r="L21" s="23"/>
      <c r="M21" s="23"/>
    </row>
    <row r="22" spans="1:13" outlineLevel="1" x14ac:dyDescent="0.25">
      <c r="A22" s="25" t="s">
        <v>45</v>
      </c>
      <c r="B22" s="40"/>
      <c r="E22" s="31"/>
      <c r="F22" s="31"/>
      <c r="H22" s="23"/>
      <c r="L22" s="23"/>
      <c r="M22" s="23"/>
    </row>
    <row r="23" spans="1:13" outlineLevel="1" x14ac:dyDescent="0.25">
      <c r="A23" s="25" t="s">
        <v>46</v>
      </c>
      <c r="B23" s="40"/>
      <c r="E23" s="31"/>
      <c r="F23" s="31"/>
      <c r="H23" s="23"/>
      <c r="L23" s="23"/>
      <c r="M23" s="23"/>
    </row>
    <row r="24" spans="1:13" outlineLevel="1" x14ac:dyDescent="0.25">
      <c r="A24" s="25" t="s">
        <v>47</v>
      </c>
      <c r="B24" s="40"/>
      <c r="E24" s="31"/>
      <c r="F24" s="31"/>
      <c r="H24" s="23"/>
      <c r="L24" s="23"/>
      <c r="M24" s="23"/>
    </row>
    <row r="25" spans="1:13" outlineLevel="1" x14ac:dyDescent="0.25">
      <c r="A25" s="25" t="s">
        <v>48</v>
      </c>
      <c r="B25" s="40"/>
      <c r="E25" s="31"/>
      <c r="F25" s="31"/>
      <c r="H25" s="23"/>
      <c r="L25" s="23"/>
      <c r="M25" s="23"/>
    </row>
    <row r="26" spans="1:13" ht="18.75" x14ac:dyDescent="0.25">
      <c r="A26" s="37"/>
      <c r="B26" s="36" t="s">
        <v>24</v>
      </c>
      <c r="C26" s="37"/>
      <c r="D26" s="37"/>
      <c r="E26" s="37"/>
      <c r="F26" s="37"/>
      <c r="G26" s="38"/>
      <c r="H26" s="23"/>
      <c r="L26" s="23"/>
      <c r="M26" s="23"/>
    </row>
    <row r="27" spans="1:13" x14ac:dyDescent="0.25">
      <c r="A27" s="25" t="s">
        <v>49</v>
      </c>
      <c r="B27" s="41" t="s">
        <v>50</v>
      </c>
      <c r="C27" s="25" t="s">
        <v>1332</v>
      </c>
      <c r="D27" s="42"/>
      <c r="E27" s="42"/>
      <c r="F27" s="42"/>
      <c r="H27" s="23"/>
      <c r="L27" s="23"/>
      <c r="M27" s="23"/>
    </row>
    <row r="28" spans="1:13" x14ac:dyDescent="0.25">
      <c r="A28" s="25" t="s">
        <v>51</v>
      </c>
      <c r="B28" s="41" t="s">
        <v>52</v>
      </c>
      <c r="C28" s="25" t="s">
        <v>1332</v>
      </c>
      <c r="D28" s="42"/>
      <c r="E28" s="42"/>
      <c r="F28" s="42"/>
      <c r="H28" s="23"/>
      <c r="L28" s="23"/>
      <c r="M28" s="23"/>
    </row>
    <row r="29" spans="1:13" x14ac:dyDescent="0.25">
      <c r="A29" s="25" t="s">
        <v>53</v>
      </c>
      <c r="B29" s="41" t="s">
        <v>54</v>
      </c>
      <c r="C29" s="232" t="s">
        <v>1675</v>
      </c>
      <c r="E29" s="42"/>
      <c r="F29" s="42"/>
      <c r="H29" s="23"/>
      <c r="L29" s="23"/>
      <c r="M29" s="23"/>
    </row>
    <row r="30" spans="1:13" outlineLevel="1" x14ac:dyDescent="0.25">
      <c r="A30" s="25" t="s">
        <v>55</v>
      </c>
      <c r="B30" s="41"/>
      <c r="E30" s="42"/>
      <c r="F30" s="42"/>
      <c r="H30" s="23"/>
      <c r="L30" s="23"/>
      <c r="M30" s="23"/>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25</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1114</v>
      </c>
      <c r="C38" s="143">
        <f>C58</f>
        <v>11047.738029600001</v>
      </c>
      <c r="F38" s="42"/>
      <c r="H38" s="23"/>
      <c r="L38" s="23"/>
      <c r="M38" s="23"/>
    </row>
    <row r="39" spans="1:14" x14ac:dyDescent="0.25">
      <c r="A39" s="25" t="s">
        <v>63</v>
      </c>
      <c r="B39" s="42" t="s">
        <v>64</v>
      </c>
      <c r="C39" s="143">
        <f>'D. Nat''l Transparency Template'!U17/1000000</f>
        <v>5230.3</v>
      </c>
      <c r="F39" s="42"/>
      <c r="H39" s="23"/>
      <c r="L39" s="23"/>
      <c r="M39" s="23"/>
      <c r="N39" s="54"/>
    </row>
    <row r="40" spans="1:14" outlineLevel="1" x14ac:dyDescent="0.25">
      <c r="A40" s="25" t="s">
        <v>65</v>
      </c>
      <c r="B40" s="48" t="s">
        <v>66</v>
      </c>
      <c r="C40" s="143" t="s">
        <v>939</v>
      </c>
      <c r="F40" s="42"/>
      <c r="H40" s="23"/>
      <c r="L40" s="23"/>
      <c r="M40" s="23"/>
      <c r="N40" s="54"/>
    </row>
    <row r="41" spans="1:14" outlineLevel="1" x14ac:dyDescent="0.25">
      <c r="A41" s="25" t="s">
        <v>67</v>
      </c>
      <c r="B41" s="48" t="s">
        <v>68</v>
      </c>
      <c r="C41" s="143" t="s">
        <v>939</v>
      </c>
      <c r="F41" s="42"/>
      <c r="H41" s="23"/>
      <c r="L41" s="23"/>
      <c r="M41" s="23"/>
      <c r="N41" s="54"/>
    </row>
    <row r="42" spans="1:14" outlineLevel="1" x14ac:dyDescent="0.25">
      <c r="A42" s="25" t="s">
        <v>69</v>
      </c>
      <c r="B42" s="48"/>
      <c r="C42" s="143"/>
      <c r="F42" s="42"/>
      <c r="H42" s="23"/>
      <c r="L42" s="23"/>
      <c r="M42" s="23"/>
      <c r="N42" s="54"/>
    </row>
    <row r="43" spans="1:14" outlineLevel="1" x14ac:dyDescent="0.25">
      <c r="A43" s="54" t="s">
        <v>1289</v>
      </c>
      <c r="B43" s="42"/>
      <c r="F43" s="42"/>
      <c r="H43" s="23"/>
      <c r="L43" s="23"/>
      <c r="M43" s="23"/>
      <c r="N43" s="54"/>
    </row>
    <row r="44" spans="1:14" ht="15" customHeight="1" x14ac:dyDescent="0.25">
      <c r="A44" s="44"/>
      <c r="B44" s="45" t="s">
        <v>70</v>
      </c>
      <c r="C44" s="92" t="s">
        <v>1115</v>
      </c>
      <c r="D44" s="44" t="s">
        <v>71</v>
      </c>
      <c r="E44" s="46"/>
      <c r="F44" s="47" t="s">
        <v>72</v>
      </c>
      <c r="G44" s="47" t="s">
        <v>73</v>
      </c>
      <c r="H44" s="23"/>
      <c r="L44" s="23"/>
      <c r="M44" s="23"/>
      <c r="N44" s="54"/>
    </row>
    <row r="45" spans="1:14" x14ac:dyDescent="0.25">
      <c r="A45" s="25" t="s">
        <v>8</v>
      </c>
      <c r="B45" s="42" t="s">
        <v>74</v>
      </c>
      <c r="C45" s="139">
        <v>0.03</v>
      </c>
      <c r="D45" s="139">
        <f>IF(OR(C38="[For completion]",C39="[For completion]"),"Please complete G.3.1.1 and G.3.1.2",(C38/C39-1))</f>
        <v>1.1122570463644532</v>
      </c>
      <c r="E45" s="139"/>
      <c r="F45" s="139">
        <v>0.105</v>
      </c>
      <c r="G45" s="25" t="s">
        <v>939</v>
      </c>
      <c r="H45" s="23"/>
      <c r="L45" s="23"/>
      <c r="M45" s="23"/>
      <c r="N45" s="54"/>
    </row>
    <row r="46" spans="1:14" outlineLevel="1" x14ac:dyDescent="0.25">
      <c r="A46" s="25" t="s">
        <v>75</v>
      </c>
      <c r="B46" s="40" t="s">
        <v>76</v>
      </c>
      <c r="C46" s="139"/>
      <c r="D46" s="226">
        <f>-(1-'D. Nat''l Transparency Template'!AH109)</f>
        <v>0.10368700000000008</v>
      </c>
      <c r="E46" s="139"/>
      <c r="F46" s="139"/>
      <c r="G46" s="61"/>
      <c r="H46" s="23"/>
      <c r="L46" s="23"/>
      <c r="M46" s="23"/>
      <c r="N46" s="54"/>
    </row>
    <row r="47" spans="1:14" outlineLevel="1" x14ac:dyDescent="0.25">
      <c r="A47" s="25" t="s">
        <v>77</v>
      </c>
      <c r="B47" s="40" t="s">
        <v>78</v>
      </c>
      <c r="C47" s="139"/>
      <c r="D47" s="139"/>
      <c r="E47" s="139"/>
      <c r="F47" s="139"/>
      <c r="G47" s="61"/>
      <c r="H47" s="23"/>
      <c r="L47" s="23"/>
      <c r="M47" s="23"/>
      <c r="N47" s="54"/>
    </row>
    <row r="48" spans="1:14" outlineLevel="1" x14ac:dyDescent="0.25">
      <c r="A48" s="25" t="s">
        <v>79</v>
      </c>
      <c r="B48" s="40"/>
      <c r="C48" s="61"/>
      <c r="D48" s="61"/>
      <c r="E48" s="61"/>
      <c r="F48" s="61"/>
      <c r="G48" s="61"/>
      <c r="H48" s="23"/>
      <c r="L48" s="23"/>
      <c r="M48" s="23"/>
      <c r="N48" s="54"/>
    </row>
    <row r="49" spans="1:14" outlineLevel="1" x14ac:dyDescent="0.25">
      <c r="A49" s="25" t="s">
        <v>80</v>
      </c>
      <c r="B49" s="40"/>
      <c r="C49" s="61"/>
      <c r="D49" s="61"/>
      <c r="E49" s="61"/>
      <c r="F49" s="61"/>
      <c r="G49" s="61"/>
      <c r="H49" s="23"/>
      <c r="L49" s="23"/>
      <c r="M49" s="23"/>
      <c r="N49" s="54"/>
    </row>
    <row r="50" spans="1:14" outlineLevel="1" x14ac:dyDescent="0.25">
      <c r="A50" s="25" t="s">
        <v>81</v>
      </c>
      <c r="B50" s="40"/>
      <c r="C50" s="61"/>
      <c r="D50" s="61"/>
      <c r="E50" s="61"/>
      <c r="F50" s="61"/>
      <c r="G50" s="61"/>
      <c r="H50" s="23"/>
      <c r="L50" s="23"/>
      <c r="M50" s="23"/>
      <c r="N50" s="54"/>
    </row>
    <row r="51" spans="1:14" outlineLevel="1" x14ac:dyDescent="0.25">
      <c r="A51" s="25" t="s">
        <v>82</v>
      </c>
      <c r="B51" s="40"/>
      <c r="C51" s="61"/>
      <c r="D51" s="61"/>
      <c r="E51" s="61"/>
      <c r="F51" s="61"/>
      <c r="G51" s="61"/>
      <c r="H51" s="23"/>
      <c r="L51" s="23"/>
      <c r="M51" s="23"/>
      <c r="N51" s="54"/>
    </row>
    <row r="52" spans="1:14" ht="15" customHeight="1" x14ac:dyDescent="0.25">
      <c r="A52" s="44"/>
      <c r="B52" s="45" t="s">
        <v>83</v>
      </c>
      <c r="C52" s="44" t="s">
        <v>62</v>
      </c>
      <c r="D52" s="44"/>
      <c r="E52" s="46"/>
      <c r="F52" s="47" t="s">
        <v>84</v>
      </c>
      <c r="G52" s="47"/>
      <c r="H52" s="23"/>
      <c r="L52" s="23"/>
      <c r="M52" s="23"/>
      <c r="N52" s="54"/>
    </row>
    <row r="53" spans="1:14" x14ac:dyDescent="0.25">
      <c r="A53" s="25" t="s">
        <v>85</v>
      </c>
      <c r="B53" s="42" t="s">
        <v>86</v>
      </c>
      <c r="C53" s="143">
        <f>'D. Nat''l Transparency Template'!P141/1000000</f>
        <v>11047.738029600001</v>
      </c>
      <c r="E53" s="49"/>
      <c r="F53" s="150">
        <f>IF($C$58=0,"",IF(C53="[for completion]","",C53/$C$58))</f>
        <v>1</v>
      </c>
      <c r="G53" s="50"/>
      <c r="H53" s="23"/>
      <c r="L53" s="23"/>
      <c r="M53" s="23"/>
      <c r="N53" s="54"/>
    </row>
    <row r="54" spans="1:14" x14ac:dyDescent="0.25">
      <c r="A54" s="25" t="s">
        <v>87</v>
      </c>
      <c r="B54" s="42" t="s">
        <v>88</v>
      </c>
      <c r="C54" s="143">
        <v>0</v>
      </c>
      <c r="E54" s="49"/>
      <c r="F54" s="150">
        <f>IF($C$58=0,"",IF(C54="[for completion]","",C54/$C$58))</f>
        <v>0</v>
      </c>
      <c r="G54" s="50"/>
      <c r="H54" s="23"/>
      <c r="L54" s="23"/>
      <c r="M54" s="23"/>
      <c r="N54" s="54"/>
    </row>
    <row r="55" spans="1:14" x14ac:dyDescent="0.25">
      <c r="A55" s="25" t="s">
        <v>89</v>
      </c>
      <c r="B55" s="42" t="s">
        <v>90</v>
      </c>
      <c r="C55" s="143">
        <v>0</v>
      </c>
      <c r="E55" s="49"/>
      <c r="F55" s="158">
        <f t="shared" ref="F55:F56" si="0">IF($C$58=0,"",IF(C55="[for completion]","",C55/$C$58))</f>
        <v>0</v>
      </c>
      <c r="G55" s="50"/>
      <c r="H55" s="23"/>
      <c r="L55" s="23"/>
      <c r="M55" s="23"/>
      <c r="N55" s="54"/>
    </row>
    <row r="56" spans="1:14" x14ac:dyDescent="0.25">
      <c r="A56" s="25" t="s">
        <v>91</v>
      </c>
      <c r="B56" s="42" t="s">
        <v>92</v>
      </c>
      <c r="C56" s="143">
        <f>C179</f>
        <v>0</v>
      </c>
      <c r="E56" s="49"/>
      <c r="F56" s="158">
        <f t="shared" si="0"/>
        <v>0</v>
      </c>
      <c r="G56" s="50"/>
      <c r="H56" s="23"/>
      <c r="L56" s="23"/>
      <c r="M56" s="23"/>
      <c r="N56" s="54"/>
    </row>
    <row r="57" spans="1:14" x14ac:dyDescent="0.25">
      <c r="A57" s="25" t="s">
        <v>93</v>
      </c>
      <c r="B57" s="25" t="s">
        <v>94</v>
      </c>
      <c r="C57" s="143">
        <f>C220</f>
        <v>0</v>
      </c>
      <c r="E57" s="49"/>
      <c r="F57" s="150">
        <f>IF($C$58=0,"",IF(C57="[for completion]","",C57/$C$58))</f>
        <v>0</v>
      </c>
      <c r="G57" s="50"/>
      <c r="H57" s="23"/>
      <c r="L57" s="23"/>
      <c r="M57" s="23"/>
      <c r="N57" s="54"/>
    </row>
    <row r="58" spans="1:14" x14ac:dyDescent="0.25">
      <c r="A58" s="25" t="s">
        <v>95</v>
      </c>
      <c r="B58" s="51" t="s">
        <v>96</v>
      </c>
      <c r="C58" s="144">
        <f>SUM(C53:C57)</f>
        <v>11047.738029600001</v>
      </c>
      <c r="D58" s="49"/>
      <c r="E58" s="49"/>
      <c r="F58" s="151">
        <f>SUM(F53:F57)</f>
        <v>1</v>
      </c>
      <c r="G58" s="50"/>
      <c r="H58" s="23"/>
      <c r="L58" s="23"/>
      <c r="M58" s="23"/>
      <c r="N58" s="54"/>
    </row>
    <row r="59" spans="1:14" outlineLevel="1" x14ac:dyDescent="0.25">
      <c r="A59" s="25" t="s">
        <v>97</v>
      </c>
      <c r="B59" s="53" t="s">
        <v>98</v>
      </c>
      <c r="C59" s="143"/>
      <c r="E59" s="49"/>
      <c r="F59" s="150">
        <f t="shared" ref="F59:F64" si="1">IF($C$58=0,"",IF(C59="[for completion]","",C59/$C$58))</f>
        <v>0</v>
      </c>
      <c r="G59" s="50"/>
      <c r="H59" s="23"/>
      <c r="L59" s="23"/>
      <c r="M59" s="23"/>
      <c r="N59" s="54"/>
    </row>
    <row r="60" spans="1:14" outlineLevel="1" x14ac:dyDescent="0.25">
      <c r="A60" s="25" t="s">
        <v>99</v>
      </c>
      <c r="B60" s="53" t="s">
        <v>98</v>
      </c>
      <c r="C60" s="143"/>
      <c r="E60" s="49"/>
      <c r="F60" s="150">
        <f t="shared" si="1"/>
        <v>0</v>
      </c>
      <c r="G60" s="50"/>
      <c r="H60" s="23"/>
      <c r="L60" s="23"/>
      <c r="M60" s="23"/>
      <c r="N60" s="54"/>
    </row>
    <row r="61" spans="1:14" outlineLevel="1" x14ac:dyDescent="0.25">
      <c r="A61" s="25" t="s">
        <v>100</v>
      </c>
      <c r="B61" s="53" t="s">
        <v>98</v>
      </c>
      <c r="C61" s="143"/>
      <c r="E61" s="49"/>
      <c r="F61" s="150">
        <f t="shared" si="1"/>
        <v>0</v>
      </c>
      <c r="G61" s="50"/>
      <c r="H61" s="23"/>
      <c r="L61" s="23"/>
      <c r="M61" s="23"/>
      <c r="N61" s="54"/>
    </row>
    <row r="62" spans="1:14" outlineLevel="1" x14ac:dyDescent="0.25">
      <c r="A62" s="25" t="s">
        <v>101</v>
      </c>
      <c r="B62" s="53" t="s">
        <v>98</v>
      </c>
      <c r="C62" s="143"/>
      <c r="E62" s="49"/>
      <c r="F62" s="150">
        <f t="shared" si="1"/>
        <v>0</v>
      </c>
      <c r="G62" s="50"/>
      <c r="H62" s="23"/>
      <c r="L62" s="23"/>
      <c r="M62" s="23"/>
      <c r="N62" s="54"/>
    </row>
    <row r="63" spans="1:14" outlineLevel="1" x14ac:dyDescent="0.25">
      <c r="A63" s="25" t="s">
        <v>102</v>
      </c>
      <c r="B63" s="53" t="s">
        <v>98</v>
      </c>
      <c r="C63" s="143"/>
      <c r="E63" s="49"/>
      <c r="F63" s="150">
        <f t="shared" si="1"/>
        <v>0</v>
      </c>
      <c r="G63" s="50"/>
      <c r="H63" s="23"/>
      <c r="L63" s="23"/>
      <c r="M63" s="23"/>
      <c r="N63" s="54"/>
    </row>
    <row r="64" spans="1:14" outlineLevel="1" x14ac:dyDescent="0.25">
      <c r="A64" s="25" t="s">
        <v>103</v>
      </c>
      <c r="B64" s="53" t="s">
        <v>98</v>
      </c>
      <c r="C64" s="145"/>
      <c r="D64" s="54"/>
      <c r="E64" s="54"/>
      <c r="F64" s="150">
        <f t="shared" si="1"/>
        <v>0</v>
      </c>
      <c r="G64" s="52"/>
      <c r="H64" s="23"/>
      <c r="L64" s="23"/>
      <c r="M64" s="23"/>
      <c r="N64" s="54"/>
    </row>
    <row r="65" spans="1:14" ht="15" customHeight="1" x14ac:dyDescent="0.25">
      <c r="A65" s="44"/>
      <c r="B65" s="45" t="s">
        <v>104</v>
      </c>
      <c r="C65" s="92" t="s">
        <v>1126</v>
      </c>
      <c r="D65" s="92" t="s">
        <v>1127</v>
      </c>
      <c r="E65" s="46"/>
      <c r="F65" s="47" t="s">
        <v>105</v>
      </c>
      <c r="G65" s="55" t="s">
        <v>106</v>
      </c>
      <c r="H65" s="23"/>
      <c r="L65" s="23"/>
      <c r="M65" s="23"/>
      <c r="N65" s="54"/>
    </row>
    <row r="66" spans="1:14" x14ac:dyDescent="0.25">
      <c r="A66" s="25" t="s">
        <v>107</v>
      </c>
      <c r="B66" s="42" t="s">
        <v>1175</v>
      </c>
      <c r="C66" s="227">
        <f>'D. Nat''l Transparency Template'!P155/12</f>
        <v>2.5924999999999998</v>
      </c>
      <c r="D66" s="146" t="s">
        <v>939</v>
      </c>
      <c r="E66" s="39"/>
      <c r="F66" s="56"/>
      <c r="G66" s="57"/>
      <c r="H66" s="23"/>
      <c r="L66" s="23"/>
      <c r="M66" s="23"/>
      <c r="N66" s="54"/>
    </row>
    <row r="67" spans="1:14" x14ac:dyDescent="0.25">
      <c r="B67" s="42"/>
      <c r="E67" s="39"/>
      <c r="F67" s="56"/>
      <c r="G67" s="57"/>
      <c r="H67" s="23"/>
      <c r="L67" s="23"/>
      <c r="M67" s="23"/>
      <c r="N67" s="54"/>
    </row>
    <row r="68" spans="1:14" x14ac:dyDescent="0.25">
      <c r="B68" s="42" t="s">
        <v>1120</v>
      </c>
      <c r="C68" s="39"/>
      <c r="D68" s="39"/>
      <c r="E68" s="39"/>
      <c r="F68" s="57"/>
      <c r="G68" s="57"/>
      <c r="H68" s="23"/>
      <c r="L68" s="23"/>
      <c r="M68" s="23"/>
      <c r="N68" s="54"/>
    </row>
    <row r="69" spans="1:14" x14ac:dyDescent="0.25">
      <c r="B69" s="42" t="s">
        <v>109</v>
      </c>
      <c r="E69" s="39"/>
      <c r="F69" s="57"/>
      <c r="G69" s="57"/>
      <c r="H69" s="23"/>
      <c r="L69" s="23"/>
      <c r="M69" s="23"/>
      <c r="N69" s="54"/>
    </row>
    <row r="70" spans="1:14" x14ac:dyDescent="0.25">
      <c r="A70" s="25" t="s">
        <v>110</v>
      </c>
      <c r="B70" s="134" t="s">
        <v>1262</v>
      </c>
      <c r="C70" s="143">
        <f>+'D. Nat''l Transparency Template'!Y219/1000000</f>
        <v>628.53803299000003</v>
      </c>
      <c r="D70" s="143" t="s">
        <v>939</v>
      </c>
      <c r="E70" s="21"/>
      <c r="F70" s="150">
        <f t="shared" ref="F70:F76" si="2">IF($C$77=0,"",IF(C70="[for completion]","",C70/$C$77))</f>
        <v>5.6892916116038396E-2</v>
      </c>
      <c r="G70" s="150" t="str">
        <f>IF($D$77=0,"",IF(D70="[Mark as ND1 if not relevant]","",D70/$D$77))</f>
        <v/>
      </c>
      <c r="H70" s="23"/>
      <c r="L70" s="23"/>
      <c r="M70" s="23"/>
      <c r="N70" s="54"/>
    </row>
    <row r="71" spans="1:14" x14ac:dyDescent="0.25">
      <c r="A71" s="25" t="s">
        <v>111</v>
      </c>
      <c r="B71" s="135" t="s">
        <v>1263</v>
      </c>
      <c r="C71" s="159">
        <f>+'D. Nat''l Transparency Template'!Y220/1000000</f>
        <v>3604.9501685500004</v>
      </c>
      <c r="D71" s="143" t="s">
        <v>939</v>
      </c>
      <c r="E71" s="21"/>
      <c r="F71" s="150">
        <f t="shared" si="2"/>
        <v>0.32630663027049739</v>
      </c>
      <c r="G71" s="150" t="str">
        <f t="shared" ref="G71:G76" si="3">IF($D$77=0,"",IF(D71="[Mark as ND1 if not relevant]","",D71/$D$77))</f>
        <v/>
      </c>
      <c r="H71" s="23"/>
      <c r="L71" s="23"/>
      <c r="M71" s="23"/>
      <c r="N71" s="54"/>
    </row>
    <row r="72" spans="1:14" x14ac:dyDescent="0.25">
      <c r="A72" s="25" t="s">
        <v>112</v>
      </c>
      <c r="B72" s="134" t="s">
        <v>1264</v>
      </c>
      <c r="C72" s="159">
        <f>+'D. Nat''l Transparency Template'!Y221/1000000</f>
        <v>2547.7162443899997</v>
      </c>
      <c r="D72" s="143" t="s">
        <v>939</v>
      </c>
      <c r="E72" s="21"/>
      <c r="F72" s="150">
        <f t="shared" si="2"/>
        <v>0.23060976261058608</v>
      </c>
      <c r="G72" s="150" t="str">
        <f t="shared" si="3"/>
        <v/>
      </c>
      <c r="H72" s="23"/>
      <c r="L72" s="23"/>
      <c r="M72" s="23"/>
      <c r="N72" s="54"/>
    </row>
    <row r="73" spans="1:14" x14ac:dyDescent="0.25">
      <c r="A73" s="25" t="s">
        <v>113</v>
      </c>
      <c r="B73" s="134" t="s">
        <v>1265</v>
      </c>
      <c r="C73" s="159">
        <f>+'D. Nat''l Transparency Template'!Y222/1000000</f>
        <v>2725.8684580999998</v>
      </c>
      <c r="D73" s="143" t="s">
        <v>939</v>
      </c>
      <c r="E73" s="21"/>
      <c r="F73" s="150">
        <f t="shared" si="2"/>
        <v>0.24673543586901056</v>
      </c>
      <c r="G73" s="150" t="str">
        <f t="shared" si="3"/>
        <v/>
      </c>
      <c r="H73" s="23"/>
      <c r="L73" s="23"/>
      <c r="M73" s="23"/>
      <c r="N73" s="54"/>
    </row>
    <row r="74" spans="1:14" x14ac:dyDescent="0.25">
      <c r="A74" s="25" t="s">
        <v>114</v>
      </c>
      <c r="B74" s="134" t="s">
        <v>1266</v>
      </c>
      <c r="C74" s="159">
        <f>+'D. Nat''l Transparency Template'!Y223/1000000</f>
        <v>1383.3800596600001</v>
      </c>
      <c r="D74" s="143" t="s">
        <v>939</v>
      </c>
      <c r="E74" s="21"/>
      <c r="F74" s="150">
        <f t="shared" si="2"/>
        <v>0.12521839818735161</v>
      </c>
      <c r="G74" s="150" t="str">
        <f t="shared" si="3"/>
        <v/>
      </c>
      <c r="H74" s="23"/>
      <c r="L74" s="23"/>
      <c r="M74" s="23"/>
      <c r="N74" s="54"/>
    </row>
    <row r="75" spans="1:14" x14ac:dyDescent="0.25">
      <c r="A75" s="25" t="s">
        <v>115</v>
      </c>
      <c r="B75" s="134" t="s">
        <v>1267</v>
      </c>
      <c r="C75" s="159">
        <f>+('D. Nat''l Transparency Template'!Y224+'D. Nat''l Transparency Template'!Y225+'D. Nat''l Transparency Template'!Y226)/1000000-C76</f>
        <v>152.40293732999999</v>
      </c>
      <c r="D75" s="143" t="s">
        <v>939</v>
      </c>
      <c r="E75" s="21"/>
      <c r="F75" s="150">
        <f t="shared" si="2"/>
        <v>1.3794944894753082E-2</v>
      </c>
      <c r="G75" s="150" t="str">
        <f t="shared" si="3"/>
        <v/>
      </c>
      <c r="H75" s="23"/>
      <c r="L75" s="23"/>
      <c r="M75" s="23"/>
      <c r="N75" s="54"/>
    </row>
    <row r="76" spans="1:14" x14ac:dyDescent="0.25">
      <c r="A76" s="25" t="s">
        <v>116</v>
      </c>
      <c r="B76" s="134" t="s">
        <v>1268</v>
      </c>
      <c r="C76" s="236">
        <v>4.8821285799999998</v>
      </c>
      <c r="D76" s="143" t="s">
        <v>939</v>
      </c>
      <c r="E76" s="21"/>
      <c r="F76" s="150">
        <f t="shared" si="2"/>
        <v>4.4191205176294038E-4</v>
      </c>
      <c r="G76" s="150" t="str">
        <f t="shared" si="3"/>
        <v/>
      </c>
      <c r="H76" s="23"/>
      <c r="L76" s="23"/>
      <c r="M76" s="23"/>
      <c r="N76" s="54"/>
    </row>
    <row r="77" spans="1:14" x14ac:dyDescent="0.25">
      <c r="A77" s="25" t="s">
        <v>117</v>
      </c>
      <c r="B77" s="58" t="s">
        <v>96</v>
      </c>
      <c r="C77" s="144">
        <f>SUM(C70:C76)</f>
        <v>11047.738029599999</v>
      </c>
      <c r="D77" s="144">
        <f>SUM(D70:D76)</f>
        <v>0</v>
      </c>
      <c r="E77" s="42"/>
      <c r="F77" s="151">
        <f>SUM(F70:F76)</f>
        <v>1.0000000000000002</v>
      </c>
      <c r="G77" s="151">
        <f>SUM(G70:G76)</f>
        <v>0</v>
      </c>
      <c r="H77" s="23"/>
      <c r="L77" s="23"/>
      <c r="M77" s="23"/>
      <c r="N77" s="54"/>
    </row>
    <row r="78" spans="1:14" outlineLevel="1" x14ac:dyDescent="0.25">
      <c r="A78" s="25" t="s">
        <v>118</v>
      </c>
      <c r="B78" s="59" t="s">
        <v>119</v>
      </c>
      <c r="C78" s="144"/>
      <c r="D78" s="144"/>
      <c r="E78" s="42"/>
      <c r="F78" s="150">
        <f>IF($C$77=0,"",IF(C78="[for completion]","",C78/$C$77))</f>
        <v>0</v>
      </c>
      <c r="G78" s="150" t="str">
        <f t="shared" ref="G78:G87" si="4">IF($D$77=0,"",IF(D78="[for completion]","",D78/$D$77))</f>
        <v/>
      </c>
      <c r="H78" s="23"/>
      <c r="L78" s="23"/>
      <c r="M78" s="23"/>
      <c r="N78" s="54"/>
    </row>
    <row r="79" spans="1:14" outlineLevel="1" x14ac:dyDescent="0.25">
      <c r="A79" s="25" t="s">
        <v>120</v>
      </c>
      <c r="B79" s="59" t="s">
        <v>121</v>
      </c>
      <c r="C79" s="144"/>
      <c r="D79" s="144"/>
      <c r="E79" s="42"/>
      <c r="F79" s="150">
        <f t="shared" ref="F79:F87" si="5">IF($C$77=0,"",IF(C79="[for completion]","",C79/$C$77))</f>
        <v>0</v>
      </c>
      <c r="G79" s="150" t="str">
        <f t="shared" si="4"/>
        <v/>
      </c>
      <c r="H79" s="23"/>
      <c r="L79" s="23"/>
      <c r="M79" s="23"/>
      <c r="N79" s="54"/>
    </row>
    <row r="80" spans="1:14" outlineLevel="1" x14ac:dyDescent="0.25">
      <c r="A80" s="25" t="s">
        <v>122</v>
      </c>
      <c r="B80" s="59" t="s">
        <v>123</v>
      </c>
      <c r="C80" s="144"/>
      <c r="D80" s="144"/>
      <c r="E80" s="42"/>
      <c r="F80" s="150">
        <f t="shared" si="5"/>
        <v>0</v>
      </c>
      <c r="G80" s="150" t="str">
        <f t="shared" si="4"/>
        <v/>
      </c>
      <c r="H80" s="23"/>
      <c r="L80" s="23"/>
      <c r="M80" s="23"/>
      <c r="N80" s="54"/>
    </row>
    <row r="81" spans="1:14" outlineLevel="1" x14ac:dyDescent="0.25">
      <c r="A81" s="25" t="s">
        <v>124</v>
      </c>
      <c r="B81" s="59" t="s">
        <v>125</v>
      </c>
      <c r="C81" s="144"/>
      <c r="D81" s="144"/>
      <c r="E81" s="42"/>
      <c r="F81" s="150">
        <f t="shared" si="5"/>
        <v>0</v>
      </c>
      <c r="G81" s="150" t="str">
        <f t="shared" si="4"/>
        <v/>
      </c>
      <c r="H81" s="23"/>
      <c r="L81" s="23"/>
      <c r="M81" s="23"/>
      <c r="N81" s="54"/>
    </row>
    <row r="82" spans="1:14" outlineLevel="1" x14ac:dyDescent="0.25">
      <c r="A82" s="25" t="s">
        <v>126</v>
      </c>
      <c r="B82" s="59" t="s">
        <v>127</v>
      </c>
      <c r="C82" s="144"/>
      <c r="D82" s="144"/>
      <c r="E82" s="42"/>
      <c r="F82" s="150">
        <f t="shared" si="5"/>
        <v>0</v>
      </c>
      <c r="G82" s="150" t="str">
        <f t="shared" si="4"/>
        <v/>
      </c>
      <c r="H82" s="23"/>
      <c r="L82" s="23"/>
      <c r="M82" s="23"/>
      <c r="N82" s="54"/>
    </row>
    <row r="83" spans="1:14" outlineLevel="1" x14ac:dyDescent="0.25">
      <c r="A83" s="25" t="s">
        <v>128</v>
      </c>
      <c r="B83" s="59"/>
      <c r="C83" s="49"/>
      <c r="D83" s="49"/>
      <c r="E83" s="42"/>
      <c r="F83" s="50"/>
      <c r="G83" s="50"/>
      <c r="H83" s="23"/>
      <c r="L83" s="23"/>
      <c r="M83" s="23"/>
      <c r="N83" s="54"/>
    </row>
    <row r="84" spans="1:14" outlineLevel="1" x14ac:dyDescent="0.25">
      <c r="A84" s="25" t="s">
        <v>129</v>
      </c>
      <c r="B84" s="59"/>
      <c r="C84" s="49"/>
      <c r="D84" s="49"/>
      <c r="E84" s="42"/>
      <c r="F84" s="50"/>
      <c r="G84" s="50"/>
      <c r="H84" s="23"/>
      <c r="L84" s="23"/>
      <c r="M84" s="23"/>
      <c r="N84" s="54"/>
    </row>
    <row r="85" spans="1:14" outlineLevel="1" x14ac:dyDescent="0.25">
      <c r="A85" s="25" t="s">
        <v>130</v>
      </c>
      <c r="B85" s="59"/>
      <c r="C85" s="49"/>
      <c r="D85" s="49"/>
      <c r="E85" s="42"/>
      <c r="F85" s="50"/>
      <c r="G85" s="50"/>
      <c r="H85" s="23"/>
      <c r="L85" s="23"/>
      <c r="M85" s="23"/>
      <c r="N85" s="54"/>
    </row>
    <row r="86" spans="1:14" outlineLevel="1" x14ac:dyDescent="0.25">
      <c r="A86" s="25" t="s">
        <v>131</v>
      </c>
      <c r="B86" s="58"/>
      <c r="C86" s="49"/>
      <c r="D86" s="49"/>
      <c r="E86" s="42"/>
      <c r="F86" s="50">
        <f t="shared" si="5"/>
        <v>0</v>
      </c>
      <c r="G86" s="50" t="str">
        <f t="shared" si="4"/>
        <v/>
      </c>
      <c r="H86" s="23"/>
      <c r="L86" s="23"/>
      <c r="M86" s="23"/>
      <c r="N86" s="54"/>
    </row>
    <row r="87" spans="1:14" outlineLevel="1" x14ac:dyDescent="0.25">
      <c r="A87" s="25" t="s">
        <v>132</v>
      </c>
      <c r="B87" s="59"/>
      <c r="C87" s="49"/>
      <c r="D87" s="49"/>
      <c r="E87" s="42"/>
      <c r="F87" s="50">
        <f t="shared" si="5"/>
        <v>0</v>
      </c>
      <c r="G87" s="50" t="str">
        <f t="shared" si="4"/>
        <v/>
      </c>
      <c r="H87" s="23"/>
      <c r="L87" s="23"/>
      <c r="M87" s="23"/>
      <c r="N87" s="54"/>
    </row>
    <row r="88" spans="1:14" ht="15" customHeight="1" x14ac:dyDescent="0.25">
      <c r="A88" s="44"/>
      <c r="B88" s="45" t="s">
        <v>133</v>
      </c>
      <c r="C88" s="92" t="s">
        <v>1128</v>
      </c>
      <c r="D88" s="92" t="s">
        <v>1129</v>
      </c>
      <c r="E88" s="46"/>
      <c r="F88" s="47" t="s">
        <v>134</v>
      </c>
      <c r="G88" s="44" t="s">
        <v>135</v>
      </c>
      <c r="H88" s="23"/>
      <c r="L88" s="23"/>
      <c r="M88" s="23"/>
      <c r="N88" s="54"/>
    </row>
    <row r="89" spans="1:14" x14ac:dyDescent="0.25">
      <c r="A89" s="25" t="s">
        <v>136</v>
      </c>
      <c r="B89" s="42" t="s">
        <v>108</v>
      </c>
      <c r="C89" s="227">
        <f>'D. Nat''l Transparency Template'!T23/12</f>
        <v>2.0150000000000001</v>
      </c>
      <c r="D89" s="146" t="s">
        <v>939</v>
      </c>
      <c r="E89" s="39"/>
      <c r="F89" s="156"/>
      <c r="G89" s="157"/>
      <c r="H89" s="23"/>
      <c r="L89" s="23"/>
      <c r="M89" s="23"/>
      <c r="N89" s="54"/>
    </row>
    <row r="90" spans="1:14" x14ac:dyDescent="0.25">
      <c r="B90" s="42"/>
      <c r="C90" s="146"/>
      <c r="D90" s="146"/>
      <c r="E90" s="39"/>
      <c r="F90" s="156"/>
      <c r="G90" s="157"/>
      <c r="H90" s="23"/>
      <c r="L90" s="23"/>
      <c r="M90" s="23"/>
      <c r="N90" s="54"/>
    </row>
    <row r="91" spans="1:14" x14ac:dyDescent="0.25">
      <c r="B91" s="42" t="s">
        <v>1121</v>
      </c>
      <c r="C91" s="155"/>
      <c r="D91" s="155"/>
      <c r="E91" s="39"/>
      <c r="F91" s="157"/>
      <c r="G91" s="157"/>
      <c r="H91" s="23"/>
      <c r="L91" s="23"/>
      <c r="M91" s="23"/>
      <c r="N91" s="54"/>
    </row>
    <row r="92" spans="1:14" x14ac:dyDescent="0.25">
      <c r="A92" s="25" t="s">
        <v>137</v>
      </c>
      <c r="B92" s="42" t="s">
        <v>109</v>
      </c>
      <c r="C92" s="146"/>
      <c r="D92" s="146"/>
      <c r="E92" s="39"/>
      <c r="F92" s="157"/>
      <c r="G92" s="157"/>
      <c r="H92" s="23"/>
      <c r="L92" s="23"/>
      <c r="M92" s="23"/>
      <c r="N92" s="54"/>
    </row>
    <row r="93" spans="1:14" x14ac:dyDescent="0.25">
      <c r="A93" s="25" t="s">
        <v>138</v>
      </c>
      <c r="B93" s="135" t="s">
        <v>1262</v>
      </c>
      <c r="C93" s="143">
        <v>994.5</v>
      </c>
      <c r="D93" s="143" t="s">
        <v>939</v>
      </c>
      <c r="E93" s="21"/>
      <c r="F93" s="150">
        <f>IF($C$100=0,"",IF(C93="[for completion]","",IF(C93="","",C93/$C$100)))</f>
        <v>0.19014205686098312</v>
      </c>
      <c r="G93" s="150" t="str">
        <f>IF($D$100=0,"",IF(D93="[Mark as ND1 if not relevant]","",IF(D93="","",D93/$D$100)))</f>
        <v/>
      </c>
      <c r="H93" s="23"/>
      <c r="L93" s="23"/>
      <c r="M93" s="23"/>
      <c r="N93" s="54"/>
    </row>
    <row r="94" spans="1:14" x14ac:dyDescent="0.25">
      <c r="A94" s="25" t="s">
        <v>139</v>
      </c>
      <c r="B94" s="135" t="s">
        <v>1263</v>
      </c>
      <c r="C94" s="159">
        <v>1334.3</v>
      </c>
      <c r="D94" s="143" t="s">
        <v>939</v>
      </c>
      <c r="E94" s="21"/>
      <c r="F94" s="150">
        <f t="shared" ref="F94:F99" si="6">IF($C$100=0,"",IF(C94="[for completion]","",IF(C94="","",C94/$C$100)))</f>
        <v>0.25510964954209125</v>
      </c>
      <c r="G94" s="150" t="str">
        <f t="shared" ref="G94:G99" si="7">IF($D$100=0,"",IF(D94="[Mark as ND1 if not relevant]","",IF(D94="","",D94/$D$100)))</f>
        <v/>
      </c>
      <c r="H94" s="23"/>
      <c r="L94" s="23"/>
      <c r="M94" s="23"/>
      <c r="N94" s="54"/>
    </row>
    <row r="95" spans="1:14" x14ac:dyDescent="0.25">
      <c r="A95" s="25" t="s">
        <v>140</v>
      </c>
      <c r="B95" s="135" t="s">
        <v>1264</v>
      </c>
      <c r="C95" s="159">
        <v>1401.5</v>
      </c>
      <c r="D95" s="143" t="s">
        <v>939</v>
      </c>
      <c r="E95" s="21"/>
      <c r="F95" s="150">
        <f t="shared" si="6"/>
        <v>0.26795786092575952</v>
      </c>
      <c r="G95" s="150" t="str">
        <f t="shared" si="7"/>
        <v/>
      </c>
      <c r="H95" s="23"/>
      <c r="L95" s="23"/>
      <c r="M95" s="23"/>
      <c r="N95" s="54"/>
    </row>
    <row r="96" spans="1:14" x14ac:dyDescent="0.25">
      <c r="A96" s="25" t="s">
        <v>141</v>
      </c>
      <c r="B96" s="135" t="s">
        <v>1265</v>
      </c>
      <c r="C96" s="159">
        <v>1500</v>
      </c>
      <c r="D96" s="143" t="s">
        <v>939</v>
      </c>
      <c r="E96" s="21"/>
      <c r="F96" s="150">
        <f t="shared" si="6"/>
        <v>0.28679043267116611</v>
      </c>
      <c r="G96" s="150" t="str">
        <f t="shared" si="7"/>
        <v/>
      </c>
      <c r="H96" s="23"/>
      <c r="L96" s="23"/>
      <c r="M96" s="23"/>
      <c r="N96" s="54"/>
    </row>
    <row r="97" spans="1:14" x14ac:dyDescent="0.25">
      <c r="A97" s="25" t="s">
        <v>142</v>
      </c>
      <c r="B97" s="135" t="s">
        <v>1266</v>
      </c>
      <c r="C97" s="143" t="s">
        <v>1654</v>
      </c>
      <c r="D97" s="143" t="s">
        <v>939</v>
      </c>
      <c r="E97" s="21"/>
      <c r="F97" s="150">
        <f t="shared" si="6"/>
        <v>0</v>
      </c>
      <c r="G97" s="150" t="str">
        <f t="shared" si="7"/>
        <v/>
      </c>
      <c r="H97" s="23"/>
      <c r="L97" s="23"/>
      <c r="M97" s="23"/>
    </row>
    <row r="98" spans="1:14" x14ac:dyDescent="0.25">
      <c r="A98" s="25" t="s">
        <v>143</v>
      </c>
      <c r="B98" s="135" t="s">
        <v>1267</v>
      </c>
      <c r="C98" s="143" t="s">
        <v>1654</v>
      </c>
      <c r="D98" s="143" t="s">
        <v>939</v>
      </c>
      <c r="E98" s="21"/>
      <c r="F98" s="150">
        <f t="shared" si="6"/>
        <v>0</v>
      </c>
      <c r="G98" s="150" t="str">
        <f t="shared" si="7"/>
        <v/>
      </c>
      <c r="H98" s="23"/>
      <c r="L98" s="23"/>
      <c r="M98" s="23"/>
    </row>
    <row r="99" spans="1:14" x14ac:dyDescent="0.25">
      <c r="A99" s="25" t="s">
        <v>144</v>
      </c>
      <c r="B99" s="135" t="s">
        <v>1268</v>
      </c>
      <c r="C99" s="143" t="s">
        <v>1654</v>
      </c>
      <c r="D99" s="143" t="s">
        <v>939</v>
      </c>
      <c r="E99" s="21"/>
      <c r="F99" s="150">
        <f t="shared" si="6"/>
        <v>0</v>
      </c>
      <c r="G99" s="150" t="str">
        <f t="shared" si="7"/>
        <v/>
      </c>
      <c r="H99" s="23"/>
      <c r="L99" s="23"/>
      <c r="M99" s="23"/>
    </row>
    <row r="100" spans="1:14" x14ac:dyDescent="0.25">
      <c r="A100" s="25" t="s">
        <v>145</v>
      </c>
      <c r="B100" s="58" t="s">
        <v>96</v>
      </c>
      <c r="C100" s="144">
        <f>SUM(C93:C99)</f>
        <v>5230.3</v>
      </c>
      <c r="D100" s="144">
        <f>SUM(D93:D99)</f>
        <v>0</v>
      </c>
      <c r="E100" s="42"/>
      <c r="F100" s="151">
        <f>SUM(F93:F99)</f>
        <v>1</v>
      </c>
      <c r="G100" s="151">
        <f>SUM(G93:G99)</f>
        <v>0</v>
      </c>
      <c r="H100" s="23"/>
      <c r="L100" s="23"/>
      <c r="M100" s="23"/>
    </row>
    <row r="101" spans="1:14" outlineLevel="1" x14ac:dyDescent="0.25">
      <c r="A101" s="25" t="s">
        <v>146</v>
      </c>
      <c r="B101" s="59" t="s">
        <v>119</v>
      </c>
      <c r="C101" s="144"/>
      <c r="D101" s="144"/>
      <c r="E101" s="42"/>
      <c r="F101" s="150">
        <f t="shared" ref="F101:F105" si="8">IF($C$100=0,"",IF(C101="[for completion]","",C101/$C$100))</f>
        <v>0</v>
      </c>
      <c r="G101" s="150" t="str">
        <f t="shared" ref="G101:G105" si="9">IF($D$100=0,"",IF(D101="[for completion]","",D101/$D$100))</f>
        <v/>
      </c>
      <c r="H101" s="23"/>
      <c r="L101" s="23"/>
      <c r="M101" s="23"/>
    </row>
    <row r="102" spans="1:14" outlineLevel="1" x14ac:dyDescent="0.25">
      <c r="A102" s="25" t="s">
        <v>147</v>
      </c>
      <c r="B102" s="59" t="s">
        <v>121</v>
      </c>
      <c r="C102" s="144"/>
      <c r="D102" s="144"/>
      <c r="E102" s="42"/>
      <c r="F102" s="150">
        <f t="shared" si="8"/>
        <v>0</v>
      </c>
      <c r="G102" s="150" t="str">
        <f t="shared" si="9"/>
        <v/>
      </c>
      <c r="H102" s="23"/>
      <c r="L102" s="23"/>
      <c r="M102" s="23"/>
    </row>
    <row r="103" spans="1:14" outlineLevel="1" x14ac:dyDescent="0.25">
      <c r="A103" s="25" t="s">
        <v>148</v>
      </c>
      <c r="B103" s="59" t="s">
        <v>123</v>
      </c>
      <c r="C103" s="144"/>
      <c r="D103" s="144"/>
      <c r="E103" s="42"/>
      <c r="F103" s="150">
        <f t="shared" si="8"/>
        <v>0</v>
      </c>
      <c r="G103" s="150" t="str">
        <f t="shared" si="9"/>
        <v/>
      </c>
      <c r="H103" s="23"/>
      <c r="L103" s="23"/>
      <c r="M103" s="23"/>
    </row>
    <row r="104" spans="1:14" outlineLevel="1" x14ac:dyDescent="0.25">
      <c r="A104" s="25" t="s">
        <v>149</v>
      </c>
      <c r="B104" s="59" t="s">
        <v>125</v>
      </c>
      <c r="C104" s="144"/>
      <c r="D104" s="144"/>
      <c r="E104" s="42"/>
      <c r="F104" s="150">
        <f t="shared" si="8"/>
        <v>0</v>
      </c>
      <c r="G104" s="150" t="str">
        <f t="shared" si="9"/>
        <v/>
      </c>
      <c r="H104" s="23"/>
      <c r="L104" s="23"/>
      <c r="M104" s="23"/>
    </row>
    <row r="105" spans="1:14" outlineLevel="1" x14ac:dyDescent="0.25">
      <c r="A105" s="25" t="s">
        <v>150</v>
      </c>
      <c r="B105" s="59" t="s">
        <v>127</v>
      </c>
      <c r="C105" s="144"/>
      <c r="D105" s="144"/>
      <c r="E105" s="42"/>
      <c r="F105" s="150">
        <f t="shared" si="8"/>
        <v>0</v>
      </c>
      <c r="G105" s="150" t="str">
        <f t="shared" si="9"/>
        <v/>
      </c>
      <c r="H105" s="23"/>
      <c r="L105" s="23"/>
      <c r="M105" s="23"/>
    </row>
    <row r="106" spans="1:14" outlineLevel="1" x14ac:dyDescent="0.25">
      <c r="A106" s="25" t="s">
        <v>151</v>
      </c>
      <c r="B106" s="59"/>
      <c r="C106" s="49"/>
      <c r="D106" s="49"/>
      <c r="E106" s="42"/>
      <c r="F106" s="50"/>
      <c r="G106" s="50"/>
      <c r="H106" s="23"/>
      <c r="L106" s="23"/>
      <c r="M106" s="23"/>
    </row>
    <row r="107" spans="1:14" outlineLevel="1" x14ac:dyDescent="0.25">
      <c r="A107" s="25" t="s">
        <v>152</v>
      </c>
      <c r="B107" s="59"/>
      <c r="C107" s="49"/>
      <c r="D107" s="49"/>
      <c r="E107" s="42"/>
      <c r="F107" s="50"/>
      <c r="G107" s="50"/>
      <c r="H107" s="23"/>
      <c r="L107" s="23"/>
      <c r="M107" s="23"/>
    </row>
    <row r="108" spans="1:14" outlineLevel="1" x14ac:dyDescent="0.25">
      <c r="A108" s="25" t="s">
        <v>153</v>
      </c>
      <c r="B108" s="58"/>
      <c r="C108" s="49"/>
      <c r="D108" s="49"/>
      <c r="E108" s="42"/>
      <c r="F108" s="50"/>
      <c r="G108" s="50"/>
      <c r="H108" s="23"/>
      <c r="L108" s="23"/>
      <c r="M108" s="23"/>
    </row>
    <row r="109" spans="1:14" outlineLevel="1" x14ac:dyDescent="0.25">
      <c r="A109" s="25" t="s">
        <v>154</v>
      </c>
      <c r="B109" s="59"/>
      <c r="C109" s="49"/>
      <c r="D109" s="49"/>
      <c r="E109" s="42"/>
      <c r="F109" s="50"/>
      <c r="G109" s="50"/>
      <c r="H109" s="23"/>
      <c r="L109" s="23"/>
      <c r="M109" s="23"/>
    </row>
    <row r="110" spans="1:14" outlineLevel="1" x14ac:dyDescent="0.25">
      <c r="A110" s="25" t="s">
        <v>155</v>
      </c>
      <c r="B110" s="59"/>
      <c r="C110" s="49"/>
      <c r="D110" s="49"/>
      <c r="E110" s="42"/>
      <c r="F110" s="50"/>
      <c r="G110" s="50"/>
      <c r="H110" s="23"/>
      <c r="L110" s="23"/>
      <c r="M110" s="23"/>
    </row>
    <row r="111" spans="1:14" ht="15" customHeight="1" x14ac:dyDescent="0.25">
      <c r="A111" s="44"/>
      <c r="B111" s="149" t="s">
        <v>1286</v>
      </c>
      <c r="C111" s="47" t="s">
        <v>156</v>
      </c>
      <c r="D111" s="47" t="s">
        <v>157</v>
      </c>
      <c r="E111" s="46"/>
      <c r="F111" s="47" t="s">
        <v>158</v>
      </c>
      <c r="G111" s="47" t="s">
        <v>159</v>
      </c>
      <c r="H111" s="23"/>
      <c r="L111" s="23"/>
      <c r="M111" s="23"/>
    </row>
    <row r="112" spans="1:14" s="60" customFormat="1" x14ac:dyDescent="0.25">
      <c r="A112" s="25" t="s">
        <v>160</v>
      </c>
      <c r="B112" s="42" t="s">
        <v>161</v>
      </c>
      <c r="C112" s="143">
        <v>0</v>
      </c>
      <c r="D112" s="143" t="s">
        <v>942</v>
      </c>
      <c r="E112" s="50"/>
      <c r="F112" s="150">
        <f>IF($C$129=0,"",IF(C112="[for completion]","",IF(C112="","",C112/$C$129)))</f>
        <v>0</v>
      </c>
      <c r="G112" s="150" t="str">
        <f>IF($D$129=0,"",IF(D112="[for completion]","",IF(D112="","",D112/$D$129)))</f>
        <v/>
      </c>
      <c r="I112" s="25"/>
      <c r="J112" s="25"/>
      <c r="K112" s="25"/>
      <c r="L112" s="23" t="s">
        <v>1271</v>
      </c>
      <c r="M112" s="23"/>
      <c r="N112" s="23"/>
    </row>
    <row r="113" spans="1:14" s="60" customFormat="1" x14ac:dyDescent="0.25">
      <c r="A113" s="25" t="s">
        <v>162</v>
      </c>
      <c r="B113" s="42" t="s">
        <v>1272</v>
      </c>
      <c r="C113" s="143">
        <v>0</v>
      </c>
      <c r="D113" s="143" t="s">
        <v>942</v>
      </c>
      <c r="E113" s="50"/>
      <c r="F113" s="150">
        <f t="shared" ref="F113:F128" si="10">IF($C$129=0,"",IF(C113="[for completion]","",IF(C113="","",C113/$C$129)))</f>
        <v>0</v>
      </c>
      <c r="G113" s="150" t="str">
        <f t="shared" ref="G113:G128" si="11">IF($D$129=0,"",IF(D113="[for completion]","",IF(D113="","",D113/$D$129)))</f>
        <v/>
      </c>
      <c r="I113" s="25"/>
      <c r="J113" s="25"/>
      <c r="K113" s="25"/>
      <c r="L113" s="42" t="s">
        <v>1272</v>
      </c>
      <c r="M113" s="23"/>
      <c r="N113" s="23"/>
    </row>
    <row r="114" spans="1:14" s="60" customFormat="1" x14ac:dyDescent="0.25">
      <c r="A114" s="25" t="s">
        <v>163</v>
      </c>
      <c r="B114" s="42" t="s">
        <v>170</v>
      </c>
      <c r="C114" s="143">
        <v>0</v>
      </c>
      <c r="D114" s="143" t="s">
        <v>942</v>
      </c>
      <c r="E114" s="50"/>
      <c r="F114" s="150">
        <f t="shared" si="10"/>
        <v>0</v>
      </c>
      <c r="G114" s="150" t="str">
        <f t="shared" si="11"/>
        <v/>
      </c>
      <c r="I114" s="25"/>
      <c r="J114" s="25"/>
      <c r="K114" s="25"/>
      <c r="L114" s="42" t="s">
        <v>170</v>
      </c>
      <c r="M114" s="23"/>
      <c r="N114" s="23"/>
    </row>
    <row r="115" spans="1:14" s="60" customFormat="1" x14ac:dyDescent="0.25">
      <c r="A115" s="25" t="s">
        <v>164</v>
      </c>
      <c r="B115" s="42" t="s">
        <v>1273</v>
      </c>
      <c r="C115" s="143">
        <f>C38</f>
        <v>11047.738029600001</v>
      </c>
      <c r="D115" s="143" t="s">
        <v>942</v>
      </c>
      <c r="E115" s="50"/>
      <c r="F115" s="150">
        <f t="shared" si="10"/>
        <v>1</v>
      </c>
      <c r="G115" s="150" t="str">
        <f t="shared" si="11"/>
        <v/>
      </c>
      <c r="I115" s="25"/>
      <c r="J115" s="25"/>
      <c r="K115" s="25"/>
      <c r="L115" s="42" t="s">
        <v>1273</v>
      </c>
      <c r="M115" s="23"/>
      <c r="N115" s="23"/>
    </row>
    <row r="116" spans="1:14" s="60" customFormat="1" x14ac:dyDescent="0.25">
      <c r="A116" s="25" t="s">
        <v>166</v>
      </c>
      <c r="B116" s="42" t="s">
        <v>1274</v>
      </c>
      <c r="C116" s="143">
        <v>0</v>
      </c>
      <c r="D116" s="143" t="s">
        <v>942</v>
      </c>
      <c r="E116" s="50"/>
      <c r="F116" s="150">
        <f t="shared" si="10"/>
        <v>0</v>
      </c>
      <c r="G116" s="150" t="str">
        <f t="shared" si="11"/>
        <v/>
      </c>
      <c r="I116" s="25"/>
      <c r="J116" s="25"/>
      <c r="K116" s="25"/>
      <c r="L116" s="42" t="s">
        <v>1274</v>
      </c>
      <c r="M116" s="23"/>
      <c r="N116" s="23"/>
    </row>
    <row r="117" spans="1:14" s="60" customFormat="1" x14ac:dyDescent="0.25">
      <c r="A117" s="25" t="s">
        <v>167</v>
      </c>
      <c r="B117" s="42" t="s">
        <v>172</v>
      </c>
      <c r="C117" s="143">
        <v>0</v>
      </c>
      <c r="D117" s="143" t="s">
        <v>942</v>
      </c>
      <c r="E117" s="42"/>
      <c r="F117" s="150">
        <f t="shared" si="10"/>
        <v>0</v>
      </c>
      <c r="G117" s="150" t="str">
        <f t="shared" si="11"/>
        <v/>
      </c>
      <c r="I117" s="25"/>
      <c r="J117" s="25"/>
      <c r="K117" s="25"/>
      <c r="L117" s="42" t="s">
        <v>172</v>
      </c>
      <c r="M117" s="23"/>
      <c r="N117" s="23"/>
    </row>
    <row r="118" spans="1:14" x14ac:dyDescent="0.25">
      <c r="A118" s="25" t="s">
        <v>168</v>
      </c>
      <c r="B118" s="42" t="s">
        <v>174</v>
      </c>
      <c r="C118" s="143">
        <v>0</v>
      </c>
      <c r="D118" s="143" t="s">
        <v>942</v>
      </c>
      <c r="E118" s="42"/>
      <c r="F118" s="150">
        <f t="shared" si="10"/>
        <v>0</v>
      </c>
      <c r="G118" s="150" t="str">
        <f t="shared" si="11"/>
        <v/>
      </c>
      <c r="L118" s="42" t="s">
        <v>174</v>
      </c>
      <c r="M118" s="23"/>
    </row>
    <row r="119" spans="1:14" x14ac:dyDescent="0.25">
      <c r="A119" s="25" t="s">
        <v>169</v>
      </c>
      <c r="B119" s="42" t="s">
        <v>1275</v>
      </c>
      <c r="C119" s="143">
        <v>0</v>
      </c>
      <c r="D119" s="143" t="s">
        <v>942</v>
      </c>
      <c r="E119" s="42"/>
      <c r="F119" s="150">
        <f t="shared" si="10"/>
        <v>0</v>
      </c>
      <c r="G119" s="150" t="str">
        <f t="shared" si="11"/>
        <v/>
      </c>
      <c r="L119" s="42" t="s">
        <v>1275</v>
      </c>
      <c r="M119" s="23"/>
    </row>
    <row r="120" spans="1:14" x14ac:dyDescent="0.25">
      <c r="A120" s="25" t="s">
        <v>171</v>
      </c>
      <c r="B120" s="42" t="s">
        <v>176</v>
      </c>
      <c r="C120" s="143">
        <v>0</v>
      </c>
      <c r="D120" s="143" t="s">
        <v>942</v>
      </c>
      <c r="E120" s="42"/>
      <c r="F120" s="150">
        <f t="shared" si="10"/>
        <v>0</v>
      </c>
      <c r="G120" s="150" t="str">
        <f t="shared" si="11"/>
        <v/>
      </c>
      <c r="L120" s="42" t="s">
        <v>176</v>
      </c>
      <c r="M120" s="23"/>
    </row>
    <row r="121" spans="1:14" x14ac:dyDescent="0.25">
      <c r="A121" s="25" t="s">
        <v>173</v>
      </c>
      <c r="B121" s="42" t="s">
        <v>1282</v>
      </c>
      <c r="C121" s="143">
        <v>0</v>
      </c>
      <c r="D121" s="143" t="s">
        <v>942</v>
      </c>
      <c r="E121" s="42"/>
      <c r="F121" s="150">
        <f t="shared" ref="F121" si="12">IF($C$129=0,"",IF(C121="[for completion]","",IF(C121="","",C121/$C$129)))</f>
        <v>0</v>
      </c>
      <c r="G121" s="150" t="str">
        <f t="shared" ref="G121" si="13">IF($D$129=0,"",IF(D121="[for completion]","",IF(D121="","",D121/$D$129)))</f>
        <v/>
      </c>
      <c r="L121" s="42"/>
      <c r="M121" s="23"/>
    </row>
    <row r="122" spans="1:14" x14ac:dyDescent="0.25">
      <c r="A122" s="25" t="s">
        <v>175</v>
      </c>
      <c r="B122" s="42" t="s">
        <v>178</v>
      </c>
      <c r="C122" s="143">
        <v>0</v>
      </c>
      <c r="D122" s="143" t="s">
        <v>942</v>
      </c>
      <c r="E122" s="42"/>
      <c r="F122" s="150">
        <f t="shared" si="10"/>
        <v>0</v>
      </c>
      <c r="G122" s="150" t="str">
        <f t="shared" si="11"/>
        <v/>
      </c>
      <c r="L122" s="42" t="s">
        <v>178</v>
      </c>
      <c r="M122" s="23"/>
    </row>
    <row r="123" spans="1:14" x14ac:dyDescent="0.25">
      <c r="A123" s="25" t="s">
        <v>177</v>
      </c>
      <c r="B123" s="42" t="s">
        <v>165</v>
      </c>
      <c r="C123" s="143">
        <v>0</v>
      </c>
      <c r="D123" s="143" t="s">
        <v>942</v>
      </c>
      <c r="E123" s="42"/>
      <c r="F123" s="150">
        <f t="shared" si="10"/>
        <v>0</v>
      </c>
      <c r="G123" s="150" t="str">
        <f t="shared" si="11"/>
        <v/>
      </c>
      <c r="L123" s="42" t="s">
        <v>165</v>
      </c>
      <c r="M123" s="23"/>
    </row>
    <row r="124" spans="1:14" x14ac:dyDescent="0.25">
      <c r="A124" s="25" t="s">
        <v>179</v>
      </c>
      <c r="B124" s="135" t="s">
        <v>1277</v>
      </c>
      <c r="C124" s="143">
        <v>0</v>
      </c>
      <c r="D124" s="143" t="s">
        <v>942</v>
      </c>
      <c r="E124" s="42"/>
      <c r="F124" s="150">
        <f t="shared" si="10"/>
        <v>0</v>
      </c>
      <c r="G124" s="150" t="str">
        <f t="shared" si="11"/>
        <v/>
      </c>
      <c r="L124" s="135" t="s">
        <v>1277</v>
      </c>
      <c r="M124" s="23"/>
    </row>
    <row r="125" spans="1:14" x14ac:dyDescent="0.25">
      <c r="A125" s="25" t="s">
        <v>181</v>
      </c>
      <c r="B125" s="42" t="s">
        <v>180</v>
      </c>
      <c r="C125" s="143">
        <v>0</v>
      </c>
      <c r="D125" s="143" t="s">
        <v>942</v>
      </c>
      <c r="E125" s="42"/>
      <c r="F125" s="150">
        <f t="shared" si="10"/>
        <v>0</v>
      </c>
      <c r="G125" s="150" t="str">
        <f t="shared" si="11"/>
        <v/>
      </c>
      <c r="L125" s="42" t="s">
        <v>180</v>
      </c>
      <c r="M125" s="23"/>
    </row>
    <row r="126" spans="1:14" x14ac:dyDescent="0.25">
      <c r="A126" s="25" t="s">
        <v>183</v>
      </c>
      <c r="B126" s="42" t="s">
        <v>182</v>
      </c>
      <c r="C126" s="143">
        <v>0</v>
      </c>
      <c r="D126" s="143" t="s">
        <v>942</v>
      </c>
      <c r="E126" s="42"/>
      <c r="F126" s="150">
        <f t="shared" si="10"/>
        <v>0</v>
      </c>
      <c r="G126" s="150" t="str">
        <f t="shared" si="11"/>
        <v/>
      </c>
      <c r="H126" s="54"/>
      <c r="L126" s="42" t="s">
        <v>182</v>
      </c>
      <c r="M126" s="23"/>
    </row>
    <row r="127" spans="1:14" x14ac:dyDescent="0.25">
      <c r="A127" s="25" t="s">
        <v>184</v>
      </c>
      <c r="B127" s="42" t="s">
        <v>1276</v>
      </c>
      <c r="C127" s="143">
        <v>0</v>
      </c>
      <c r="D127" s="143" t="s">
        <v>942</v>
      </c>
      <c r="E127" s="42"/>
      <c r="F127" s="150">
        <f t="shared" ref="F127" si="14">IF($C$129=0,"",IF(C127="[for completion]","",IF(C127="","",C127/$C$129)))</f>
        <v>0</v>
      </c>
      <c r="G127" s="150" t="str">
        <f t="shared" ref="G127" si="15">IF($D$129=0,"",IF(D127="[for completion]","",IF(D127="","",D127/$D$129)))</f>
        <v/>
      </c>
      <c r="H127" s="23"/>
      <c r="L127" s="42" t="s">
        <v>1276</v>
      </c>
      <c r="M127" s="23"/>
    </row>
    <row r="128" spans="1:14" x14ac:dyDescent="0.25">
      <c r="A128" s="25" t="s">
        <v>1278</v>
      </c>
      <c r="B128" s="42" t="s">
        <v>94</v>
      </c>
      <c r="C128" s="143">
        <v>0</v>
      </c>
      <c r="D128" s="143" t="s">
        <v>942</v>
      </c>
      <c r="E128" s="42"/>
      <c r="F128" s="150">
        <f t="shared" si="10"/>
        <v>0</v>
      </c>
      <c r="G128" s="150" t="str">
        <f t="shared" si="11"/>
        <v/>
      </c>
      <c r="H128" s="23"/>
      <c r="L128" s="23"/>
      <c r="M128" s="23"/>
    </row>
    <row r="129" spans="1:14" x14ac:dyDescent="0.25">
      <c r="A129" s="25" t="s">
        <v>1281</v>
      </c>
      <c r="B129" s="58" t="s">
        <v>96</v>
      </c>
      <c r="C129" s="143">
        <f>SUM(C112:C128)</f>
        <v>11047.738029600001</v>
      </c>
      <c r="D129" s="143">
        <f>SUM(D112:D128)</f>
        <v>0</v>
      </c>
      <c r="E129" s="42"/>
      <c r="F129" s="139">
        <f>SUM(F112:F128)</f>
        <v>1</v>
      </c>
      <c r="G129" s="139">
        <f>SUM(G112:G128)</f>
        <v>0</v>
      </c>
      <c r="H129" s="23"/>
      <c r="L129" s="23"/>
      <c r="M129" s="23"/>
    </row>
    <row r="130" spans="1:14" outlineLevel="1" x14ac:dyDescent="0.25">
      <c r="A130" s="25" t="s">
        <v>185</v>
      </c>
      <c r="B130" s="53" t="s">
        <v>98</v>
      </c>
      <c r="C130" s="143"/>
      <c r="D130" s="143"/>
      <c r="E130" s="42"/>
      <c r="F130" s="150" t="str">
        <f>IF($C$129=0,"",IF(C130="[for completion]","",IF(C130="","",C130/$C$129)))</f>
        <v/>
      </c>
      <c r="G130" s="150" t="str">
        <f>IF($D$129=0,"",IF(D130="[for completion]","",IF(D130="","",D130/$D$129)))</f>
        <v/>
      </c>
      <c r="H130" s="23"/>
      <c r="L130" s="23"/>
      <c r="M130" s="23"/>
    </row>
    <row r="131" spans="1:14" outlineLevel="1" x14ac:dyDescent="0.25">
      <c r="A131" s="25" t="s">
        <v>186</v>
      </c>
      <c r="B131" s="53" t="s">
        <v>98</v>
      </c>
      <c r="C131" s="143"/>
      <c r="D131" s="143"/>
      <c r="E131" s="42"/>
      <c r="F131" s="150">
        <f t="shared" ref="F131:F136" si="16">IF($C$129=0,"",IF(C131="[for completion]","",C131/$C$129))</f>
        <v>0</v>
      </c>
      <c r="G131" s="150" t="str">
        <f t="shared" ref="G131:G136" si="17">IF($D$129=0,"",IF(D131="[for completion]","",D131/$D$129))</f>
        <v/>
      </c>
      <c r="H131" s="23"/>
      <c r="L131" s="23"/>
      <c r="M131" s="23"/>
    </row>
    <row r="132" spans="1:14" outlineLevel="1" x14ac:dyDescent="0.25">
      <c r="A132" s="25" t="s">
        <v>187</v>
      </c>
      <c r="B132" s="53" t="s">
        <v>98</v>
      </c>
      <c r="C132" s="143"/>
      <c r="D132" s="143"/>
      <c r="E132" s="42"/>
      <c r="F132" s="150">
        <f t="shared" si="16"/>
        <v>0</v>
      </c>
      <c r="G132" s="150" t="str">
        <f t="shared" si="17"/>
        <v/>
      </c>
      <c r="H132" s="23"/>
      <c r="L132" s="23"/>
      <c r="M132" s="23"/>
    </row>
    <row r="133" spans="1:14" outlineLevel="1" x14ac:dyDescent="0.25">
      <c r="A133" s="25" t="s">
        <v>188</v>
      </c>
      <c r="B133" s="53" t="s">
        <v>98</v>
      </c>
      <c r="C133" s="143"/>
      <c r="D133" s="143"/>
      <c r="E133" s="42"/>
      <c r="F133" s="150">
        <f t="shared" si="16"/>
        <v>0</v>
      </c>
      <c r="G133" s="150" t="str">
        <f t="shared" si="17"/>
        <v/>
      </c>
      <c r="H133" s="23"/>
      <c r="L133" s="23"/>
      <c r="M133" s="23"/>
    </row>
    <row r="134" spans="1:14" outlineLevel="1" x14ac:dyDescent="0.25">
      <c r="A134" s="25" t="s">
        <v>189</v>
      </c>
      <c r="B134" s="53" t="s">
        <v>98</v>
      </c>
      <c r="C134" s="143"/>
      <c r="D134" s="143"/>
      <c r="E134" s="42"/>
      <c r="F134" s="150">
        <f t="shared" si="16"/>
        <v>0</v>
      </c>
      <c r="G134" s="150" t="str">
        <f t="shared" si="17"/>
        <v/>
      </c>
      <c r="H134" s="23"/>
      <c r="L134" s="23"/>
      <c r="M134" s="23"/>
    </row>
    <row r="135" spans="1:14" outlineLevel="1" x14ac:dyDescent="0.25">
      <c r="A135" s="25" t="s">
        <v>190</v>
      </c>
      <c r="B135" s="53" t="s">
        <v>98</v>
      </c>
      <c r="C135" s="143"/>
      <c r="D135" s="143"/>
      <c r="E135" s="42"/>
      <c r="F135" s="150">
        <f t="shared" si="16"/>
        <v>0</v>
      </c>
      <c r="G135" s="150" t="str">
        <f t="shared" si="17"/>
        <v/>
      </c>
      <c r="H135" s="23"/>
      <c r="L135" s="23"/>
      <c r="M135" s="23"/>
    </row>
    <row r="136" spans="1:14" outlineLevel="1" x14ac:dyDescent="0.25">
      <c r="A136" s="25" t="s">
        <v>191</v>
      </c>
      <c r="B136" s="53" t="s">
        <v>98</v>
      </c>
      <c r="C136" s="143"/>
      <c r="D136" s="143"/>
      <c r="E136" s="42"/>
      <c r="F136" s="150">
        <f t="shared" si="16"/>
        <v>0</v>
      </c>
      <c r="G136" s="150" t="str">
        <f t="shared" si="17"/>
        <v/>
      </c>
      <c r="H136" s="23"/>
      <c r="L136" s="23"/>
      <c r="M136" s="23"/>
    </row>
    <row r="137" spans="1:14" ht="15" customHeight="1" x14ac:dyDescent="0.25">
      <c r="A137" s="44"/>
      <c r="B137" s="45" t="s">
        <v>192</v>
      </c>
      <c r="C137" s="47" t="s">
        <v>156</v>
      </c>
      <c r="D137" s="47" t="s">
        <v>157</v>
      </c>
      <c r="E137" s="46"/>
      <c r="F137" s="47" t="s">
        <v>158</v>
      </c>
      <c r="G137" s="47" t="s">
        <v>159</v>
      </c>
      <c r="H137" s="23"/>
      <c r="L137" s="23"/>
      <c r="M137" s="23"/>
    </row>
    <row r="138" spans="1:14" s="60" customFormat="1" x14ac:dyDescent="0.25">
      <c r="A138" s="25" t="s">
        <v>193</v>
      </c>
      <c r="B138" s="42" t="s">
        <v>161</v>
      </c>
      <c r="C138" s="143">
        <v>0</v>
      </c>
      <c r="D138" s="143" t="s">
        <v>942</v>
      </c>
      <c r="E138" s="50"/>
      <c r="F138" s="150">
        <f>IF($C$155=0,"",IF(C138="[for completion]","",IF(C138="","",C138/$C$155)))</f>
        <v>0</v>
      </c>
      <c r="G138" s="150" t="str">
        <f>IF($D$155=0,"",IF(D138="[for completion]","",IF(D138="","",D138/$D$155)))</f>
        <v/>
      </c>
      <c r="H138" s="23"/>
      <c r="I138" s="25"/>
      <c r="J138" s="25"/>
      <c r="K138" s="25"/>
      <c r="L138" s="23"/>
      <c r="M138" s="23"/>
      <c r="N138" s="23"/>
    </row>
    <row r="139" spans="1:14" s="60" customFormat="1" x14ac:dyDescent="0.25">
      <c r="A139" s="25" t="s">
        <v>194</v>
      </c>
      <c r="B139" s="42" t="s">
        <v>1272</v>
      </c>
      <c r="C139" s="143">
        <v>0</v>
      </c>
      <c r="D139" s="143" t="s">
        <v>942</v>
      </c>
      <c r="E139" s="50"/>
      <c r="F139" s="150">
        <f t="shared" ref="F139:F146" si="18">IF($C$155=0,"",IF(C139="[for completion]","",IF(C139="","",C139/$C$155)))</f>
        <v>0</v>
      </c>
      <c r="G139" s="150" t="str">
        <f t="shared" ref="G139:G146" si="19">IF($D$155=0,"",IF(D139="[for completion]","",IF(D139="","",D139/$D$155)))</f>
        <v/>
      </c>
      <c r="H139" s="23"/>
      <c r="I139" s="25"/>
      <c r="J139" s="25"/>
      <c r="K139" s="25"/>
      <c r="L139" s="23"/>
      <c r="M139" s="23"/>
      <c r="N139" s="23"/>
    </row>
    <row r="140" spans="1:14" s="60" customFormat="1" x14ac:dyDescent="0.25">
      <c r="A140" s="25" t="s">
        <v>195</v>
      </c>
      <c r="B140" s="42" t="s">
        <v>170</v>
      </c>
      <c r="C140" s="143">
        <v>0</v>
      </c>
      <c r="D140" s="143" t="s">
        <v>942</v>
      </c>
      <c r="E140" s="50"/>
      <c r="F140" s="150">
        <f t="shared" si="18"/>
        <v>0</v>
      </c>
      <c r="G140" s="150" t="str">
        <f t="shared" si="19"/>
        <v/>
      </c>
      <c r="H140" s="23"/>
      <c r="I140" s="25"/>
      <c r="J140" s="25"/>
      <c r="K140" s="25"/>
      <c r="L140" s="23"/>
      <c r="M140" s="23"/>
      <c r="N140" s="23"/>
    </row>
    <row r="141" spans="1:14" s="60" customFormat="1" x14ac:dyDescent="0.25">
      <c r="A141" s="25" t="s">
        <v>196</v>
      </c>
      <c r="B141" s="42" t="s">
        <v>1273</v>
      </c>
      <c r="C141" s="143">
        <v>1500</v>
      </c>
      <c r="D141" s="143" t="s">
        <v>942</v>
      </c>
      <c r="E141" s="50"/>
      <c r="F141" s="150">
        <f t="shared" si="18"/>
        <v>0.28679043267116611</v>
      </c>
      <c r="G141" s="150" t="str">
        <f t="shared" si="19"/>
        <v/>
      </c>
      <c r="H141" s="23"/>
      <c r="I141" s="25"/>
      <c r="J141" s="25"/>
      <c r="K141" s="25"/>
      <c r="L141" s="23"/>
      <c r="M141" s="23"/>
      <c r="N141" s="23"/>
    </row>
    <row r="142" spans="1:14" s="60" customFormat="1" x14ac:dyDescent="0.25">
      <c r="A142" s="25" t="s">
        <v>197</v>
      </c>
      <c r="B142" s="42" t="s">
        <v>1274</v>
      </c>
      <c r="C142" s="143">
        <v>0</v>
      </c>
      <c r="D142" s="143" t="s">
        <v>942</v>
      </c>
      <c r="E142" s="50"/>
      <c r="F142" s="150">
        <f t="shared" si="18"/>
        <v>0</v>
      </c>
      <c r="G142" s="150" t="str">
        <f t="shared" si="19"/>
        <v/>
      </c>
      <c r="H142" s="23"/>
      <c r="I142" s="25"/>
      <c r="J142" s="25"/>
      <c r="K142" s="25"/>
      <c r="L142" s="23"/>
      <c r="M142" s="23"/>
      <c r="N142" s="23"/>
    </row>
    <row r="143" spans="1:14" s="60" customFormat="1" x14ac:dyDescent="0.25">
      <c r="A143" s="25" t="s">
        <v>198</v>
      </c>
      <c r="B143" s="42" t="s">
        <v>172</v>
      </c>
      <c r="C143" s="143">
        <v>0</v>
      </c>
      <c r="D143" s="143" t="s">
        <v>942</v>
      </c>
      <c r="E143" s="42"/>
      <c r="F143" s="150">
        <f t="shared" si="18"/>
        <v>0</v>
      </c>
      <c r="G143" s="150" t="str">
        <f t="shared" si="19"/>
        <v/>
      </c>
      <c r="H143" s="23"/>
      <c r="I143" s="25"/>
      <c r="J143" s="25"/>
      <c r="K143" s="25"/>
      <c r="L143" s="23"/>
      <c r="M143" s="23"/>
      <c r="N143" s="23"/>
    </row>
    <row r="144" spans="1:14" x14ac:dyDescent="0.25">
      <c r="A144" s="25" t="s">
        <v>199</v>
      </c>
      <c r="B144" s="42" t="s">
        <v>174</v>
      </c>
      <c r="C144" s="143">
        <v>0</v>
      </c>
      <c r="D144" s="143" t="s">
        <v>942</v>
      </c>
      <c r="E144" s="42"/>
      <c r="F144" s="150">
        <f t="shared" si="18"/>
        <v>0</v>
      </c>
      <c r="G144" s="150" t="str">
        <f t="shared" si="19"/>
        <v/>
      </c>
      <c r="H144" s="23"/>
      <c r="L144" s="23"/>
      <c r="M144" s="23"/>
    </row>
    <row r="145" spans="1:14" x14ac:dyDescent="0.25">
      <c r="A145" s="25" t="s">
        <v>200</v>
      </c>
      <c r="B145" s="42" t="s">
        <v>1275</v>
      </c>
      <c r="C145" s="143">
        <v>0</v>
      </c>
      <c r="D145" s="143" t="s">
        <v>942</v>
      </c>
      <c r="E145" s="42"/>
      <c r="F145" s="150">
        <f t="shared" si="18"/>
        <v>0</v>
      </c>
      <c r="G145" s="150" t="str">
        <f t="shared" si="19"/>
        <v/>
      </c>
      <c r="H145" s="23"/>
      <c r="L145" s="23"/>
      <c r="M145" s="23"/>
      <c r="N145" s="54"/>
    </row>
    <row r="146" spans="1:14" x14ac:dyDescent="0.25">
      <c r="A146" s="25" t="s">
        <v>201</v>
      </c>
      <c r="B146" s="42" t="s">
        <v>176</v>
      </c>
      <c r="C146" s="143">
        <v>0</v>
      </c>
      <c r="D146" s="143" t="s">
        <v>942</v>
      </c>
      <c r="E146" s="42"/>
      <c r="F146" s="150">
        <f t="shared" si="18"/>
        <v>0</v>
      </c>
      <c r="G146" s="150" t="str">
        <f t="shared" si="19"/>
        <v/>
      </c>
      <c r="H146" s="23"/>
      <c r="L146" s="23"/>
      <c r="M146" s="23"/>
      <c r="N146" s="54"/>
    </row>
    <row r="147" spans="1:14" x14ac:dyDescent="0.25">
      <c r="A147" s="25" t="s">
        <v>202</v>
      </c>
      <c r="B147" s="42" t="s">
        <v>1282</v>
      </c>
      <c r="C147" s="143">
        <v>0</v>
      </c>
      <c r="D147" s="143" t="s">
        <v>942</v>
      </c>
      <c r="E147" s="42"/>
      <c r="F147" s="150">
        <f t="shared" ref="F147" si="20">IF($C$155=0,"",IF(C147="[for completion]","",IF(C147="","",C147/$C$155)))</f>
        <v>0</v>
      </c>
      <c r="G147" s="150" t="str">
        <f t="shared" ref="G147" si="21">IF($D$155=0,"",IF(D147="[for completion]","",IF(D147="","",D147/$D$155)))</f>
        <v/>
      </c>
      <c r="H147" s="23"/>
      <c r="L147" s="23"/>
      <c r="M147" s="23"/>
      <c r="N147" s="54"/>
    </row>
    <row r="148" spans="1:14" x14ac:dyDescent="0.25">
      <c r="A148" s="25" t="s">
        <v>203</v>
      </c>
      <c r="B148" s="42" t="s">
        <v>178</v>
      </c>
      <c r="C148" s="143">
        <v>0</v>
      </c>
      <c r="D148" s="143" t="s">
        <v>942</v>
      </c>
      <c r="E148" s="42"/>
      <c r="F148" s="150">
        <f t="shared" ref="F148:F154" si="22">IF($C$155=0,"",IF(C148="[for completion]","",IF(C148="","",C148/$C$155)))</f>
        <v>0</v>
      </c>
      <c r="G148" s="150" t="str">
        <f t="shared" ref="G148:G154" si="23">IF($D$155=0,"",IF(D148="[for completion]","",IF(D148="","",D148/$D$155)))</f>
        <v/>
      </c>
      <c r="H148" s="23"/>
      <c r="L148" s="23"/>
      <c r="M148" s="23"/>
      <c r="N148" s="54"/>
    </row>
    <row r="149" spans="1:14" x14ac:dyDescent="0.25">
      <c r="A149" s="25" t="s">
        <v>204</v>
      </c>
      <c r="B149" s="42" t="s">
        <v>165</v>
      </c>
      <c r="C149" s="143">
        <v>0</v>
      </c>
      <c r="D149" s="143" t="s">
        <v>942</v>
      </c>
      <c r="E149" s="42"/>
      <c r="F149" s="150">
        <f t="shared" si="22"/>
        <v>0</v>
      </c>
      <c r="G149" s="150" t="str">
        <f t="shared" si="23"/>
        <v/>
      </c>
      <c r="H149" s="23"/>
      <c r="L149" s="23"/>
      <c r="M149" s="23"/>
      <c r="N149" s="54"/>
    </row>
    <row r="150" spans="1:14" x14ac:dyDescent="0.25">
      <c r="A150" s="25" t="s">
        <v>205</v>
      </c>
      <c r="B150" s="135" t="s">
        <v>1277</v>
      </c>
      <c r="C150" s="143">
        <v>0</v>
      </c>
      <c r="D150" s="143" t="s">
        <v>942</v>
      </c>
      <c r="E150" s="42"/>
      <c r="F150" s="150">
        <f t="shared" si="22"/>
        <v>0</v>
      </c>
      <c r="G150" s="150" t="str">
        <f t="shared" si="23"/>
        <v/>
      </c>
      <c r="H150" s="23"/>
      <c r="L150" s="23"/>
      <c r="M150" s="23"/>
      <c r="N150" s="54"/>
    </row>
    <row r="151" spans="1:14" x14ac:dyDescent="0.25">
      <c r="A151" s="25" t="s">
        <v>206</v>
      </c>
      <c r="B151" s="42" t="s">
        <v>180</v>
      </c>
      <c r="C151" s="143">
        <v>0</v>
      </c>
      <c r="D151" s="143" t="s">
        <v>942</v>
      </c>
      <c r="E151" s="42"/>
      <c r="F151" s="150">
        <f t="shared" si="22"/>
        <v>0</v>
      </c>
      <c r="G151" s="150" t="str">
        <f t="shared" si="23"/>
        <v/>
      </c>
      <c r="H151" s="23"/>
      <c r="L151" s="23"/>
      <c r="M151" s="23"/>
      <c r="N151" s="54"/>
    </row>
    <row r="152" spans="1:14" x14ac:dyDescent="0.25">
      <c r="A152" s="25" t="s">
        <v>207</v>
      </c>
      <c r="B152" s="42" t="s">
        <v>182</v>
      </c>
      <c r="C152" s="143">
        <v>0</v>
      </c>
      <c r="D152" s="143" t="s">
        <v>942</v>
      </c>
      <c r="E152" s="42"/>
      <c r="F152" s="150">
        <f t="shared" si="22"/>
        <v>0</v>
      </c>
      <c r="G152" s="150" t="str">
        <f t="shared" si="23"/>
        <v/>
      </c>
      <c r="H152" s="23"/>
      <c r="L152" s="23"/>
      <c r="M152" s="23"/>
      <c r="N152" s="54"/>
    </row>
    <row r="153" spans="1:14" x14ac:dyDescent="0.25">
      <c r="A153" s="25" t="s">
        <v>208</v>
      </c>
      <c r="B153" s="42" t="s">
        <v>1276</v>
      </c>
      <c r="C153" s="143">
        <v>3730.3</v>
      </c>
      <c r="D153" s="143" t="s">
        <v>942</v>
      </c>
      <c r="E153" s="42"/>
      <c r="F153" s="150">
        <f t="shared" si="22"/>
        <v>0.71320956732883389</v>
      </c>
      <c r="G153" s="150" t="str">
        <f t="shared" si="23"/>
        <v/>
      </c>
      <c r="H153" s="23"/>
      <c r="L153" s="23"/>
      <c r="M153" s="23"/>
      <c r="N153" s="54"/>
    </row>
    <row r="154" spans="1:14" x14ac:dyDescent="0.25">
      <c r="A154" s="25" t="s">
        <v>1279</v>
      </c>
      <c r="B154" s="42" t="s">
        <v>94</v>
      </c>
      <c r="C154" s="143">
        <v>0</v>
      </c>
      <c r="D154" s="143" t="s">
        <v>942</v>
      </c>
      <c r="E154" s="42"/>
      <c r="F154" s="150">
        <f t="shared" si="22"/>
        <v>0</v>
      </c>
      <c r="G154" s="150" t="str">
        <f t="shared" si="23"/>
        <v/>
      </c>
      <c r="H154" s="23"/>
      <c r="L154" s="23"/>
      <c r="M154" s="23"/>
      <c r="N154" s="54"/>
    </row>
    <row r="155" spans="1:14" x14ac:dyDescent="0.25">
      <c r="A155" s="25" t="s">
        <v>1283</v>
      </c>
      <c r="B155" s="58" t="s">
        <v>96</v>
      </c>
      <c r="C155" s="143">
        <f>SUM(C138:C154)</f>
        <v>5230.3</v>
      </c>
      <c r="D155" s="143">
        <f>SUM(D138:D154)</f>
        <v>0</v>
      </c>
      <c r="E155" s="42"/>
      <c r="F155" s="139">
        <f>SUM(F138:F154)</f>
        <v>1</v>
      </c>
      <c r="G155" s="139">
        <f>SUM(G138:G154)</f>
        <v>0</v>
      </c>
      <c r="H155" s="23"/>
      <c r="L155" s="23"/>
      <c r="M155" s="23"/>
      <c r="N155" s="54"/>
    </row>
    <row r="156" spans="1:14" outlineLevel="1" x14ac:dyDescent="0.25">
      <c r="A156" s="25" t="s">
        <v>209</v>
      </c>
      <c r="B156" s="53" t="s">
        <v>98</v>
      </c>
      <c r="C156" s="143"/>
      <c r="D156" s="143"/>
      <c r="E156" s="42"/>
      <c r="F156" s="150" t="str">
        <f>IF($C$155=0,"",IF(C156="[for completion]","",IF(C156="","",C156/$C$155)))</f>
        <v/>
      </c>
      <c r="G156" s="150" t="str">
        <f>IF($D$155=0,"",IF(D156="[for completion]","",IF(D156="","",D156/$D$155)))</f>
        <v/>
      </c>
      <c r="H156" s="23"/>
      <c r="L156" s="23"/>
      <c r="M156" s="23"/>
      <c r="N156" s="54"/>
    </row>
    <row r="157" spans="1:14" outlineLevel="1" x14ac:dyDescent="0.25">
      <c r="A157" s="25" t="s">
        <v>210</v>
      </c>
      <c r="B157" s="53" t="s">
        <v>98</v>
      </c>
      <c r="C157" s="143"/>
      <c r="D157" s="143"/>
      <c r="E157" s="42"/>
      <c r="F157" s="150" t="str">
        <f t="shared" ref="F157:F162" si="24">IF($C$155=0,"",IF(C157="[for completion]","",IF(C157="","",C157/$C$155)))</f>
        <v/>
      </c>
      <c r="G157" s="150" t="str">
        <f t="shared" ref="G157:G162" si="25">IF($D$155=0,"",IF(D157="[for completion]","",IF(D157="","",D157/$D$155)))</f>
        <v/>
      </c>
      <c r="H157" s="23"/>
      <c r="L157" s="23"/>
      <c r="M157" s="23"/>
      <c r="N157" s="54"/>
    </row>
    <row r="158" spans="1:14" outlineLevel="1" x14ac:dyDescent="0.25">
      <c r="A158" s="25" t="s">
        <v>211</v>
      </c>
      <c r="B158" s="53" t="s">
        <v>98</v>
      </c>
      <c r="C158" s="143"/>
      <c r="D158" s="143"/>
      <c r="E158" s="42"/>
      <c r="F158" s="150" t="str">
        <f t="shared" si="24"/>
        <v/>
      </c>
      <c r="G158" s="150" t="str">
        <f t="shared" si="25"/>
        <v/>
      </c>
      <c r="H158" s="23"/>
      <c r="L158" s="23"/>
      <c r="M158" s="23"/>
      <c r="N158" s="54"/>
    </row>
    <row r="159" spans="1:14" outlineLevel="1" x14ac:dyDescent="0.25">
      <c r="A159" s="25" t="s">
        <v>212</v>
      </c>
      <c r="B159" s="53" t="s">
        <v>98</v>
      </c>
      <c r="C159" s="143"/>
      <c r="D159" s="143"/>
      <c r="E159" s="42"/>
      <c r="F159" s="150" t="str">
        <f t="shared" si="24"/>
        <v/>
      </c>
      <c r="G159" s="150" t="str">
        <f t="shared" si="25"/>
        <v/>
      </c>
      <c r="H159" s="23"/>
      <c r="L159" s="23"/>
      <c r="M159" s="23"/>
      <c r="N159" s="54"/>
    </row>
    <row r="160" spans="1:14" outlineLevel="1" x14ac:dyDescent="0.25">
      <c r="A160" s="25" t="s">
        <v>213</v>
      </c>
      <c r="B160" s="53" t="s">
        <v>98</v>
      </c>
      <c r="C160" s="143"/>
      <c r="D160" s="143"/>
      <c r="E160" s="42"/>
      <c r="F160" s="150" t="str">
        <f t="shared" si="24"/>
        <v/>
      </c>
      <c r="G160" s="150" t="str">
        <f t="shared" si="25"/>
        <v/>
      </c>
      <c r="H160" s="23"/>
      <c r="L160" s="23"/>
      <c r="M160" s="23"/>
      <c r="N160" s="54"/>
    </row>
    <row r="161" spans="1:14" outlineLevel="1" x14ac:dyDescent="0.25">
      <c r="A161" s="25" t="s">
        <v>214</v>
      </c>
      <c r="B161" s="53" t="s">
        <v>98</v>
      </c>
      <c r="C161" s="143"/>
      <c r="D161" s="143"/>
      <c r="E161" s="42"/>
      <c r="F161" s="150" t="str">
        <f t="shared" si="24"/>
        <v/>
      </c>
      <c r="G161" s="150" t="str">
        <f t="shared" si="25"/>
        <v/>
      </c>
      <c r="H161" s="23"/>
      <c r="L161" s="23"/>
      <c r="M161" s="23"/>
      <c r="N161" s="54"/>
    </row>
    <row r="162" spans="1:14" outlineLevel="1" x14ac:dyDescent="0.25">
      <c r="A162" s="25" t="s">
        <v>215</v>
      </c>
      <c r="B162" s="53" t="s">
        <v>98</v>
      </c>
      <c r="C162" s="143"/>
      <c r="D162" s="143"/>
      <c r="E162" s="42"/>
      <c r="F162" s="150" t="str">
        <f t="shared" si="24"/>
        <v/>
      </c>
      <c r="G162" s="150" t="str">
        <f t="shared" si="25"/>
        <v/>
      </c>
      <c r="H162" s="23"/>
      <c r="L162" s="23"/>
      <c r="M162" s="23"/>
      <c r="N162" s="54"/>
    </row>
    <row r="163" spans="1:14" ht="15" customHeight="1" x14ac:dyDescent="0.25">
      <c r="A163" s="44"/>
      <c r="B163" s="45" t="s">
        <v>216</v>
      </c>
      <c r="C163" s="92" t="s">
        <v>156</v>
      </c>
      <c r="D163" s="92" t="s">
        <v>157</v>
      </c>
      <c r="E163" s="46"/>
      <c r="F163" s="92" t="s">
        <v>158</v>
      </c>
      <c r="G163" s="92" t="s">
        <v>159</v>
      </c>
      <c r="H163" s="23"/>
      <c r="L163" s="23"/>
      <c r="M163" s="23"/>
      <c r="N163" s="54"/>
    </row>
    <row r="164" spans="1:14" x14ac:dyDescent="0.25">
      <c r="A164" s="25" t="s">
        <v>218</v>
      </c>
      <c r="B164" s="23" t="s">
        <v>219</v>
      </c>
      <c r="C164" s="143">
        <v>3730.3</v>
      </c>
      <c r="D164" s="143" t="s">
        <v>942</v>
      </c>
      <c r="E164" s="62"/>
      <c r="F164" s="150">
        <f>IF($C$167=0,"",IF(C164="[for completion]","",IF(C164="","",C164/$C$167)))</f>
        <v>0.71320956732883389</v>
      </c>
      <c r="G164" s="150" t="str">
        <f>IF($D$167=0,"",IF(D164="[for completion]","",IF(D164="","",D164/$D$167)))</f>
        <v/>
      </c>
      <c r="H164" s="23"/>
      <c r="L164" s="23"/>
      <c r="M164" s="23"/>
      <c r="N164" s="54"/>
    </row>
    <row r="165" spans="1:14" x14ac:dyDescent="0.25">
      <c r="A165" s="25" t="s">
        <v>220</v>
      </c>
      <c r="B165" s="23" t="s">
        <v>221</v>
      </c>
      <c r="C165" s="143">
        <v>1500</v>
      </c>
      <c r="D165" s="143" t="s">
        <v>942</v>
      </c>
      <c r="E165" s="62"/>
      <c r="F165" s="150">
        <f t="shared" ref="F165:F166" si="26">IF($C$167=0,"",IF(C165="[for completion]","",IF(C165="","",C165/$C$167)))</f>
        <v>0.28679043267116611</v>
      </c>
      <c r="G165" s="150" t="str">
        <f t="shared" ref="G165:G166" si="27">IF($D$167=0,"",IF(D165="[for completion]","",IF(D165="","",D165/$D$167)))</f>
        <v/>
      </c>
      <c r="H165" s="23"/>
      <c r="L165" s="23"/>
      <c r="M165" s="23"/>
      <c r="N165" s="54"/>
    </row>
    <row r="166" spans="1:14" x14ac:dyDescent="0.25">
      <c r="A166" s="25" t="s">
        <v>222</v>
      </c>
      <c r="B166" s="23" t="s">
        <v>94</v>
      </c>
      <c r="C166" s="143">
        <v>0</v>
      </c>
      <c r="D166" s="143" t="s">
        <v>942</v>
      </c>
      <c r="E166" s="62"/>
      <c r="F166" s="150">
        <f t="shared" si="26"/>
        <v>0</v>
      </c>
      <c r="G166" s="150" t="str">
        <f t="shared" si="27"/>
        <v/>
      </c>
      <c r="H166" s="23"/>
      <c r="L166" s="23"/>
      <c r="M166" s="23"/>
      <c r="N166" s="54"/>
    </row>
    <row r="167" spans="1:14" x14ac:dyDescent="0.25">
      <c r="A167" s="25" t="s">
        <v>223</v>
      </c>
      <c r="B167" s="63" t="s">
        <v>96</v>
      </c>
      <c r="C167" s="153">
        <f>SUM(C164:C166)</f>
        <v>5230.3</v>
      </c>
      <c r="D167" s="153">
        <f>SUM(D164:D166)</f>
        <v>0</v>
      </c>
      <c r="E167" s="62"/>
      <c r="F167" s="152">
        <f>SUM(F164:F166)</f>
        <v>1</v>
      </c>
      <c r="G167" s="152">
        <f>SUM(G164:G166)</f>
        <v>0</v>
      </c>
      <c r="H167" s="23"/>
      <c r="L167" s="23"/>
      <c r="M167" s="23"/>
      <c r="N167" s="54"/>
    </row>
    <row r="168" spans="1:14" outlineLevel="1" x14ac:dyDescent="0.25">
      <c r="A168" s="25" t="s">
        <v>224</v>
      </c>
      <c r="B168" s="63"/>
      <c r="C168" s="153"/>
      <c r="D168" s="153"/>
      <c r="E168" s="62"/>
      <c r="F168" s="62"/>
      <c r="G168" s="21"/>
      <c r="H168" s="23"/>
      <c r="L168" s="23"/>
      <c r="M168" s="23"/>
      <c r="N168" s="54"/>
    </row>
    <row r="169" spans="1:14" outlineLevel="1" x14ac:dyDescent="0.25">
      <c r="A169" s="25" t="s">
        <v>225</v>
      </c>
      <c r="B169" s="63"/>
      <c r="C169" s="153"/>
      <c r="D169" s="153"/>
      <c r="E169" s="62"/>
      <c r="F169" s="62"/>
      <c r="G169" s="21"/>
      <c r="H169" s="23"/>
      <c r="L169" s="23"/>
      <c r="M169" s="23"/>
      <c r="N169" s="54"/>
    </row>
    <row r="170" spans="1:14" outlineLevel="1" x14ac:dyDescent="0.25">
      <c r="A170" s="25" t="s">
        <v>226</v>
      </c>
      <c r="B170" s="63"/>
      <c r="C170" s="153"/>
      <c r="D170" s="153"/>
      <c r="E170" s="62"/>
      <c r="F170" s="62"/>
      <c r="G170" s="21"/>
      <c r="H170" s="23"/>
      <c r="L170" s="23"/>
      <c r="M170" s="23"/>
      <c r="N170" s="54"/>
    </row>
    <row r="171" spans="1:14" outlineLevel="1" x14ac:dyDescent="0.25">
      <c r="A171" s="25" t="s">
        <v>227</v>
      </c>
      <c r="B171" s="63"/>
      <c r="C171" s="153"/>
      <c r="D171" s="153"/>
      <c r="E171" s="62"/>
      <c r="F171" s="62"/>
      <c r="G171" s="21"/>
      <c r="H171" s="23"/>
      <c r="L171" s="23"/>
      <c r="M171" s="23"/>
      <c r="N171" s="54"/>
    </row>
    <row r="172" spans="1:14" outlineLevel="1" x14ac:dyDescent="0.25">
      <c r="A172" s="25" t="s">
        <v>228</v>
      </c>
      <c r="B172" s="63"/>
      <c r="C172" s="153"/>
      <c r="D172" s="153"/>
      <c r="E172" s="62"/>
      <c r="F172" s="62"/>
      <c r="G172" s="21"/>
      <c r="H172" s="23"/>
      <c r="L172" s="23"/>
      <c r="M172" s="23"/>
      <c r="N172" s="54"/>
    </row>
    <row r="173" spans="1:14" ht="15" customHeight="1" x14ac:dyDescent="0.25">
      <c r="A173" s="44"/>
      <c r="B173" s="45" t="s">
        <v>229</v>
      </c>
      <c r="C173" s="44" t="s">
        <v>62</v>
      </c>
      <c r="D173" s="44"/>
      <c r="E173" s="46"/>
      <c r="F173" s="47" t="s">
        <v>230</v>
      </c>
      <c r="G173" s="47"/>
      <c r="H173" s="23"/>
      <c r="L173" s="23"/>
      <c r="M173" s="23"/>
      <c r="N173" s="54"/>
    </row>
    <row r="174" spans="1:14" ht="15" customHeight="1" x14ac:dyDescent="0.25">
      <c r="A174" s="25" t="s">
        <v>231</v>
      </c>
      <c r="B174" s="42" t="s">
        <v>232</v>
      </c>
      <c r="C174" s="143">
        <v>0</v>
      </c>
      <c r="D174" s="39"/>
      <c r="E174" s="31"/>
      <c r="F174" s="150" t="str">
        <f>IF($C$179=0,"",IF(C174="[for completion]","",C174/$C$179))</f>
        <v/>
      </c>
      <c r="G174" s="50"/>
      <c r="H174" s="23"/>
      <c r="L174" s="23"/>
      <c r="M174" s="23"/>
      <c r="N174" s="54"/>
    </row>
    <row r="175" spans="1:14" ht="30.75" customHeight="1" x14ac:dyDescent="0.25">
      <c r="A175" s="25" t="s">
        <v>9</v>
      </c>
      <c r="B175" s="42" t="s">
        <v>1116</v>
      </c>
      <c r="C175" s="143">
        <v>0</v>
      </c>
      <c r="E175" s="52"/>
      <c r="F175" s="150" t="str">
        <f>IF($C$179=0,"",IF(C175="[for completion]","",C175/$C$179))</f>
        <v/>
      </c>
      <c r="G175" s="50"/>
      <c r="H175" s="23"/>
      <c r="L175" s="23"/>
      <c r="M175" s="23"/>
      <c r="N175" s="54"/>
    </row>
    <row r="176" spans="1:14" x14ac:dyDescent="0.25">
      <c r="A176" s="25" t="s">
        <v>233</v>
      </c>
      <c r="B176" s="42" t="s">
        <v>234</v>
      </c>
      <c r="C176" s="143">
        <v>0</v>
      </c>
      <c r="E176" s="52"/>
      <c r="F176" s="150"/>
      <c r="G176" s="50"/>
      <c r="H176" s="23"/>
      <c r="L176" s="23"/>
      <c r="M176" s="23"/>
      <c r="N176" s="54"/>
    </row>
    <row r="177" spans="1:14" x14ac:dyDescent="0.25">
      <c r="A177" s="25" t="s">
        <v>235</v>
      </c>
      <c r="B177" s="42" t="s">
        <v>236</v>
      </c>
      <c r="C177" s="143">
        <v>0</v>
      </c>
      <c r="E177" s="52"/>
      <c r="F177" s="150" t="str">
        <f t="shared" ref="F177:F187" si="28">IF($C$179=0,"",IF(C177="[for completion]","",C177/$C$179))</f>
        <v/>
      </c>
      <c r="G177" s="50"/>
      <c r="H177" s="23"/>
      <c r="L177" s="23"/>
      <c r="M177" s="23"/>
      <c r="N177" s="54"/>
    </row>
    <row r="178" spans="1:14" x14ac:dyDescent="0.25">
      <c r="A178" s="25" t="s">
        <v>237</v>
      </c>
      <c r="B178" s="42" t="s">
        <v>94</v>
      </c>
      <c r="C178" s="143">
        <v>0</v>
      </c>
      <c r="E178" s="52"/>
      <c r="F178" s="150" t="str">
        <f t="shared" si="28"/>
        <v/>
      </c>
      <c r="G178" s="50"/>
      <c r="H178" s="23"/>
      <c r="L178" s="23"/>
      <c r="M178" s="23"/>
      <c r="N178" s="54"/>
    </row>
    <row r="179" spans="1:14" x14ac:dyDescent="0.25">
      <c r="A179" s="25" t="s">
        <v>10</v>
      </c>
      <c r="B179" s="58" t="s">
        <v>96</v>
      </c>
      <c r="C179" s="144">
        <f>SUM(C174:C178)</f>
        <v>0</v>
      </c>
      <c r="E179" s="52"/>
      <c r="F179" s="151">
        <f>SUM(F174:F178)</f>
        <v>0</v>
      </c>
      <c r="G179" s="50"/>
      <c r="H179" s="23"/>
      <c r="L179" s="23"/>
      <c r="M179" s="23"/>
      <c r="N179" s="54"/>
    </row>
    <row r="180" spans="1:14" outlineLevel="1" x14ac:dyDescent="0.25">
      <c r="A180" s="25" t="s">
        <v>238</v>
      </c>
      <c r="B180" s="64" t="s">
        <v>239</v>
      </c>
      <c r="C180" s="143"/>
      <c r="E180" s="52"/>
      <c r="F180" s="150" t="str">
        <f t="shared" si="28"/>
        <v/>
      </c>
      <c r="G180" s="50"/>
      <c r="H180" s="23"/>
      <c r="L180" s="23"/>
      <c r="M180" s="23"/>
      <c r="N180" s="54"/>
    </row>
    <row r="181" spans="1:14" s="64" customFormat="1" ht="30" outlineLevel="1" x14ac:dyDescent="0.25">
      <c r="A181" s="25" t="s">
        <v>240</v>
      </c>
      <c r="B181" s="64" t="s">
        <v>241</v>
      </c>
      <c r="C181" s="154"/>
      <c r="F181" s="150" t="str">
        <f t="shared" si="28"/>
        <v/>
      </c>
    </row>
    <row r="182" spans="1:14" ht="30" outlineLevel="1" x14ac:dyDescent="0.25">
      <c r="A182" s="25" t="s">
        <v>242</v>
      </c>
      <c r="B182" s="64" t="s">
        <v>243</v>
      </c>
      <c r="C182" s="143"/>
      <c r="E182" s="52"/>
      <c r="F182" s="150" t="str">
        <f t="shared" si="28"/>
        <v/>
      </c>
      <c r="G182" s="50"/>
      <c r="H182" s="23"/>
      <c r="L182" s="23"/>
      <c r="M182" s="23"/>
      <c r="N182" s="54"/>
    </row>
    <row r="183" spans="1:14" outlineLevel="1" x14ac:dyDescent="0.25">
      <c r="A183" s="25" t="s">
        <v>244</v>
      </c>
      <c r="B183" s="64" t="s">
        <v>245</v>
      </c>
      <c r="C183" s="143"/>
      <c r="E183" s="52"/>
      <c r="F183" s="150" t="str">
        <f t="shared" si="28"/>
        <v/>
      </c>
      <c r="G183" s="50"/>
      <c r="H183" s="23"/>
      <c r="L183" s="23"/>
      <c r="M183" s="23"/>
      <c r="N183" s="54"/>
    </row>
    <row r="184" spans="1:14" s="64" customFormat="1" ht="30" outlineLevel="1" x14ac:dyDescent="0.25">
      <c r="A184" s="25" t="s">
        <v>246</v>
      </c>
      <c r="B184" s="64" t="s">
        <v>247</v>
      </c>
      <c r="C184" s="154"/>
      <c r="F184" s="150" t="str">
        <f t="shared" si="28"/>
        <v/>
      </c>
    </row>
    <row r="185" spans="1:14" ht="30" outlineLevel="1" x14ac:dyDescent="0.25">
      <c r="A185" s="25" t="s">
        <v>248</v>
      </c>
      <c r="B185" s="64" t="s">
        <v>249</v>
      </c>
      <c r="C185" s="143"/>
      <c r="E185" s="52"/>
      <c r="F185" s="150" t="str">
        <f t="shared" si="28"/>
        <v/>
      </c>
      <c r="G185" s="50"/>
      <c r="H185" s="23"/>
      <c r="L185" s="23"/>
      <c r="M185" s="23"/>
      <c r="N185" s="54"/>
    </row>
    <row r="186" spans="1:14" outlineLevel="1" x14ac:dyDescent="0.25">
      <c r="A186" s="25" t="s">
        <v>250</v>
      </c>
      <c r="B186" s="64" t="s">
        <v>251</v>
      </c>
      <c r="C186" s="143"/>
      <c r="E186" s="52"/>
      <c r="F186" s="150" t="str">
        <f t="shared" si="28"/>
        <v/>
      </c>
      <c r="G186" s="50"/>
      <c r="H186" s="23"/>
      <c r="L186" s="23"/>
      <c r="M186" s="23"/>
      <c r="N186" s="54"/>
    </row>
    <row r="187" spans="1:14" outlineLevel="1" x14ac:dyDescent="0.25">
      <c r="A187" s="25" t="s">
        <v>252</v>
      </c>
      <c r="B187" s="64" t="s">
        <v>253</v>
      </c>
      <c r="C187" s="143"/>
      <c r="E187" s="52"/>
      <c r="F187" s="150" t="str">
        <f t="shared" si="28"/>
        <v/>
      </c>
      <c r="G187" s="50"/>
      <c r="H187" s="23"/>
      <c r="L187" s="23"/>
      <c r="M187" s="23"/>
      <c r="N187" s="54"/>
    </row>
    <row r="188" spans="1:14" outlineLevel="1" x14ac:dyDescent="0.25">
      <c r="A188" s="25" t="s">
        <v>254</v>
      </c>
      <c r="B188" s="64"/>
      <c r="E188" s="52"/>
      <c r="F188" s="50"/>
      <c r="G188" s="50"/>
      <c r="H188" s="23"/>
      <c r="L188" s="23"/>
      <c r="M188" s="23"/>
      <c r="N188" s="54"/>
    </row>
    <row r="189" spans="1:14" outlineLevel="1" x14ac:dyDescent="0.25">
      <c r="A189" s="25" t="s">
        <v>255</v>
      </c>
      <c r="B189" s="64"/>
      <c r="E189" s="52"/>
      <c r="F189" s="50"/>
      <c r="G189" s="50"/>
      <c r="H189" s="23"/>
      <c r="L189" s="23"/>
      <c r="M189" s="23"/>
      <c r="N189" s="54"/>
    </row>
    <row r="190" spans="1:14" outlineLevel="1" x14ac:dyDescent="0.25">
      <c r="A190" s="25" t="s">
        <v>256</v>
      </c>
      <c r="B190" s="64"/>
      <c r="E190" s="52"/>
      <c r="F190" s="50"/>
      <c r="G190" s="50"/>
      <c r="H190" s="23"/>
      <c r="L190" s="23"/>
      <c r="M190" s="23"/>
      <c r="N190" s="54"/>
    </row>
    <row r="191" spans="1:14" outlineLevel="1" x14ac:dyDescent="0.25">
      <c r="A191" s="25" t="s">
        <v>257</v>
      </c>
      <c r="B191" s="53"/>
      <c r="E191" s="52"/>
      <c r="F191" s="50"/>
      <c r="G191" s="50"/>
      <c r="H191" s="23"/>
      <c r="L191" s="23"/>
      <c r="M191" s="23"/>
      <c r="N191" s="54"/>
    </row>
    <row r="192" spans="1:14" ht="15" customHeight="1" x14ac:dyDescent="0.25">
      <c r="A192" s="44"/>
      <c r="B192" s="45" t="s">
        <v>258</v>
      </c>
      <c r="C192" s="44" t="s">
        <v>62</v>
      </c>
      <c r="D192" s="44"/>
      <c r="E192" s="46"/>
      <c r="F192" s="47" t="s">
        <v>230</v>
      </c>
      <c r="G192" s="47"/>
      <c r="H192" s="23"/>
      <c r="L192" s="23"/>
      <c r="M192" s="23"/>
      <c r="N192" s="54"/>
    </row>
    <row r="193" spans="1:14" x14ac:dyDescent="0.25">
      <c r="A193" s="25" t="s">
        <v>259</v>
      </c>
      <c r="B193" s="42" t="s">
        <v>260</v>
      </c>
      <c r="C193" s="143">
        <v>0</v>
      </c>
      <c r="E193" s="49"/>
      <c r="F193" s="150" t="str">
        <f t="shared" ref="F193:F206" si="29">IF($C$208=0,"",IF(C193="[for completion]","",C193/$C$208))</f>
        <v/>
      </c>
      <c r="G193" s="50"/>
      <c r="H193" s="23"/>
      <c r="L193" s="23"/>
      <c r="M193" s="23"/>
      <c r="N193" s="54"/>
    </row>
    <row r="194" spans="1:14" x14ac:dyDescent="0.25">
      <c r="A194" s="25" t="s">
        <v>261</v>
      </c>
      <c r="B194" s="42" t="s">
        <v>262</v>
      </c>
      <c r="C194" s="143">
        <v>0</v>
      </c>
      <c r="E194" s="52"/>
      <c r="F194" s="150" t="str">
        <f t="shared" si="29"/>
        <v/>
      </c>
      <c r="G194" s="52"/>
      <c r="H194" s="23"/>
      <c r="L194" s="23"/>
      <c r="M194" s="23"/>
      <c r="N194" s="54"/>
    </row>
    <row r="195" spans="1:14" x14ac:dyDescent="0.25">
      <c r="A195" s="25" t="s">
        <v>263</v>
      </c>
      <c r="B195" s="42" t="s">
        <v>264</v>
      </c>
      <c r="C195" s="143">
        <v>0</v>
      </c>
      <c r="E195" s="52"/>
      <c r="F195" s="150" t="str">
        <f t="shared" si="29"/>
        <v/>
      </c>
      <c r="G195" s="52"/>
      <c r="H195" s="23"/>
      <c r="L195" s="23"/>
      <c r="M195" s="23"/>
      <c r="N195" s="54"/>
    </row>
    <row r="196" spans="1:14" x14ac:dyDescent="0.25">
      <c r="A196" s="25" t="s">
        <v>265</v>
      </c>
      <c r="B196" s="42" t="s">
        <v>266</v>
      </c>
      <c r="C196" s="143">
        <v>0</v>
      </c>
      <c r="E196" s="52"/>
      <c r="F196" s="150" t="str">
        <f t="shared" si="29"/>
        <v/>
      </c>
      <c r="G196" s="52"/>
      <c r="H196" s="23"/>
      <c r="L196" s="23"/>
      <c r="M196" s="23"/>
      <c r="N196" s="54"/>
    </row>
    <row r="197" spans="1:14" x14ac:dyDescent="0.25">
      <c r="A197" s="25" t="s">
        <v>267</v>
      </c>
      <c r="B197" s="42" t="s">
        <v>268</v>
      </c>
      <c r="C197" s="143">
        <v>0</v>
      </c>
      <c r="E197" s="52"/>
      <c r="F197" s="150" t="str">
        <f t="shared" si="29"/>
        <v/>
      </c>
      <c r="G197" s="52"/>
      <c r="H197" s="23"/>
      <c r="L197" s="23"/>
      <c r="M197" s="23"/>
      <c r="N197" s="54"/>
    </row>
    <row r="198" spans="1:14" x14ac:dyDescent="0.25">
      <c r="A198" s="25" t="s">
        <v>269</v>
      </c>
      <c r="B198" s="42" t="s">
        <v>270</v>
      </c>
      <c r="C198" s="143">
        <v>0</v>
      </c>
      <c r="E198" s="52"/>
      <c r="F198" s="150" t="str">
        <f t="shared" si="29"/>
        <v/>
      </c>
      <c r="G198" s="52"/>
      <c r="H198" s="23"/>
      <c r="L198" s="23"/>
      <c r="M198" s="23"/>
      <c r="N198" s="54"/>
    </row>
    <row r="199" spans="1:14" x14ac:dyDescent="0.25">
      <c r="A199" s="25" t="s">
        <v>271</v>
      </c>
      <c r="B199" s="42" t="s">
        <v>272</v>
      </c>
      <c r="C199" s="143">
        <v>0</v>
      </c>
      <c r="E199" s="52"/>
      <c r="F199" s="150" t="str">
        <f t="shared" si="29"/>
        <v/>
      </c>
      <c r="G199" s="52"/>
      <c r="H199" s="23"/>
      <c r="L199" s="23"/>
      <c r="M199" s="23"/>
      <c r="N199" s="54"/>
    </row>
    <row r="200" spans="1:14" x14ac:dyDescent="0.25">
      <c r="A200" s="25" t="s">
        <v>273</v>
      </c>
      <c r="B200" s="42" t="s">
        <v>12</v>
      </c>
      <c r="C200" s="143">
        <v>0</v>
      </c>
      <c r="E200" s="52"/>
      <c r="F200" s="150" t="str">
        <f t="shared" si="29"/>
        <v/>
      </c>
      <c r="G200" s="52"/>
      <c r="H200" s="23"/>
      <c r="L200" s="23"/>
      <c r="M200" s="23"/>
      <c r="N200" s="54"/>
    </row>
    <row r="201" spans="1:14" x14ac:dyDescent="0.25">
      <c r="A201" s="25" t="s">
        <v>274</v>
      </c>
      <c r="B201" s="42" t="s">
        <v>275</v>
      </c>
      <c r="C201" s="143">
        <v>0</v>
      </c>
      <c r="E201" s="52"/>
      <c r="F201" s="150" t="str">
        <f t="shared" si="29"/>
        <v/>
      </c>
      <c r="G201" s="52"/>
      <c r="H201" s="23"/>
      <c r="L201" s="23"/>
      <c r="M201" s="23"/>
      <c r="N201" s="54"/>
    </row>
    <row r="202" spans="1:14" x14ac:dyDescent="0.25">
      <c r="A202" s="25" t="s">
        <v>276</v>
      </c>
      <c r="B202" s="42" t="s">
        <v>277</v>
      </c>
      <c r="C202" s="143">
        <v>0</v>
      </c>
      <c r="E202" s="52"/>
      <c r="F202" s="150" t="str">
        <f t="shared" si="29"/>
        <v/>
      </c>
      <c r="G202" s="52"/>
      <c r="H202" s="23"/>
      <c r="L202" s="23"/>
      <c r="M202" s="23"/>
      <c r="N202" s="54"/>
    </row>
    <row r="203" spans="1:14" x14ac:dyDescent="0.25">
      <c r="A203" s="25" t="s">
        <v>278</v>
      </c>
      <c r="B203" s="42" t="s">
        <v>279</v>
      </c>
      <c r="C203" s="143">
        <v>0</v>
      </c>
      <c r="E203" s="52"/>
      <c r="F203" s="150" t="str">
        <f t="shared" si="29"/>
        <v/>
      </c>
      <c r="G203" s="52"/>
      <c r="H203" s="23"/>
      <c r="L203" s="23"/>
      <c r="M203" s="23"/>
      <c r="N203" s="54"/>
    </row>
    <row r="204" spans="1:14" x14ac:dyDescent="0.25">
      <c r="A204" s="25" t="s">
        <v>280</v>
      </c>
      <c r="B204" s="42" t="s">
        <v>281</v>
      </c>
      <c r="C204" s="143">
        <v>0</v>
      </c>
      <c r="E204" s="52"/>
      <c r="F204" s="150" t="str">
        <f t="shared" si="29"/>
        <v/>
      </c>
      <c r="G204" s="52"/>
      <c r="H204" s="23"/>
      <c r="L204" s="23"/>
      <c r="M204" s="23"/>
      <c r="N204" s="54"/>
    </row>
    <row r="205" spans="1:14" x14ac:dyDescent="0.25">
      <c r="A205" s="25" t="s">
        <v>282</v>
      </c>
      <c r="B205" s="42" t="s">
        <v>283</v>
      </c>
      <c r="C205" s="143">
        <v>0</v>
      </c>
      <c r="E205" s="52"/>
      <c r="F205" s="150" t="str">
        <f t="shared" si="29"/>
        <v/>
      </c>
      <c r="G205" s="52"/>
      <c r="H205" s="23"/>
      <c r="L205" s="23"/>
      <c r="M205" s="23"/>
      <c r="N205" s="54"/>
    </row>
    <row r="206" spans="1:14" x14ac:dyDescent="0.25">
      <c r="A206" s="25" t="s">
        <v>284</v>
      </c>
      <c r="B206" s="42" t="s">
        <v>94</v>
      </c>
      <c r="C206" s="143">
        <v>0</v>
      </c>
      <c r="E206" s="52"/>
      <c r="F206" s="150" t="str">
        <f t="shared" si="29"/>
        <v/>
      </c>
      <c r="G206" s="52"/>
      <c r="H206" s="23"/>
      <c r="L206" s="23"/>
      <c r="M206" s="23"/>
      <c r="N206" s="54"/>
    </row>
    <row r="207" spans="1:14" x14ac:dyDescent="0.25">
      <c r="A207" s="25" t="s">
        <v>285</v>
      </c>
      <c r="B207" s="51" t="s">
        <v>286</v>
      </c>
      <c r="C207" s="143">
        <v>0</v>
      </c>
      <c r="E207" s="52"/>
      <c r="F207" s="150"/>
      <c r="G207" s="52"/>
      <c r="H207" s="23"/>
      <c r="L207" s="23"/>
      <c r="M207" s="23"/>
      <c r="N207" s="54"/>
    </row>
    <row r="208" spans="1:14" x14ac:dyDescent="0.25">
      <c r="A208" s="25" t="s">
        <v>287</v>
      </c>
      <c r="B208" s="58" t="s">
        <v>96</v>
      </c>
      <c r="C208" s="144">
        <f>SUM(C193:C206)</f>
        <v>0</v>
      </c>
      <c r="D208" s="42"/>
      <c r="E208" s="52"/>
      <c r="F208" s="151">
        <f>SUM(F193:F206)</f>
        <v>0</v>
      </c>
      <c r="G208" s="52"/>
      <c r="H208" s="23"/>
      <c r="L208" s="23"/>
      <c r="M208" s="23"/>
      <c r="N208" s="54"/>
    </row>
    <row r="209" spans="1:14" outlineLevel="1" x14ac:dyDescent="0.25">
      <c r="A209" s="25" t="s">
        <v>288</v>
      </c>
      <c r="B209" s="53" t="s">
        <v>98</v>
      </c>
      <c r="C209" s="143"/>
      <c r="E209" s="52"/>
      <c r="F209" s="150" t="str">
        <f>IF($C$208=0,"",IF(C209="[for completion]","",C209/$C$208))</f>
        <v/>
      </c>
      <c r="G209" s="52"/>
      <c r="H209" s="23"/>
      <c r="L209" s="23"/>
      <c r="M209" s="23"/>
      <c r="N209" s="54"/>
    </row>
    <row r="210" spans="1:14" outlineLevel="1" x14ac:dyDescent="0.25">
      <c r="A210" s="25" t="s">
        <v>289</v>
      </c>
      <c r="B210" s="53" t="s">
        <v>98</v>
      </c>
      <c r="C210" s="143"/>
      <c r="E210" s="52"/>
      <c r="F210" s="150" t="str">
        <f t="shared" ref="F210:F215" si="30">IF($C$208=0,"",IF(C210="[for completion]","",C210/$C$208))</f>
        <v/>
      </c>
      <c r="G210" s="52"/>
      <c r="H210" s="23"/>
      <c r="L210" s="23"/>
      <c r="M210" s="23"/>
      <c r="N210" s="54"/>
    </row>
    <row r="211" spans="1:14" outlineLevel="1" x14ac:dyDescent="0.25">
      <c r="A211" s="25" t="s">
        <v>290</v>
      </c>
      <c r="B211" s="53" t="s">
        <v>98</v>
      </c>
      <c r="C211" s="143"/>
      <c r="E211" s="52"/>
      <c r="F211" s="150" t="str">
        <f t="shared" si="30"/>
        <v/>
      </c>
      <c r="G211" s="52"/>
      <c r="H211" s="23"/>
      <c r="L211" s="23"/>
      <c r="M211" s="23"/>
      <c r="N211" s="54"/>
    </row>
    <row r="212" spans="1:14" outlineLevel="1" x14ac:dyDescent="0.25">
      <c r="A212" s="25" t="s">
        <v>291</v>
      </c>
      <c r="B212" s="53" t="s">
        <v>98</v>
      </c>
      <c r="C212" s="143"/>
      <c r="E212" s="52"/>
      <c r="F212" s="150" t="str">
        <f t="shared" si="30"/>
        <v/>
      </c>
      <c r="G212" s="52"/>
      <c r="H212" s="23"/>
      <c r="L212" s="23"/>
      <c r="M212" s="23"/>
      <c r="N212" s="54"/>
    </row>
    <row r="213" spans="1:14" outlineLevel="1" x14ac:dyDescent="0.25">
      <c r="A213" s="25" t="s">
        <v>292</v>
      </c>
      <c r="B213" s="53" t="s">
        <v>98</v>
      </c>
      <c r="C213" s="143"/>
      <c r="E213" s="52"/>
      <c r="F213" s="150" t="str">
        <f t="shared" si="30"/>
        <v/>
      </c>
      <c r="G213" s="52"/>
      <c r="H213" s="23"/>
      <c r="L213" s="23"/>
      <c r="M213" s="23"/>
      <c r="N213" s="54"/>
    </row>
    <row r="214" spans="1:14" outlineLevel="1" x14ac:dyDescent="0.25">
      <c r="A214" s="25" t="s">
        <v>293</v>
      </c>
      <c r="B214" s="53" t="s">
        <v>98</v>
      </c>
      <c r="C214" s="143"/>
      <c r="E214" s="52"/>
      <c r="F214" s="150" t="str">
        <f t="shared" si="30"/>
        <v/>
      </c>
      <c r="G214" s="52"/>
      <c r="H214" s="23"/>
      <c r="L214" s="23"/>
      <c r="M214" s="23"/>
      <c r="N214" s="54"/>
    </row>
    <row r="215" spans="1:14" outlineLevel="1" x14ac:dyDescent="0.25">
      <c r="A215" s="25" t="s">
        <v>294</v>
      </c>
      <c r="B215" s="53" t="s">
        <v>98</v>
      </c>
      <c r="C215" s="143"/>
      <c r="E215" s="52"/>
      <c r="F215" s="150" t="str">
        <f t="shared" si="30"/>
        <v/>
      </c>
      <c r="G215" s="52"/>
      <c r="H215" s="23"/>
      <c r="L215" s="23"/>
      <c r="M215" s="23"/>
      <c r="N215" s="54"/>
    </row>
    <row r="216" spans="1:14" ht="15" customHeight="1" x14ac:dyDescent="0.25">
      <c r="A216" s="44"/>
      <c r="B216" s="45" t="s">
        <v>295</v>
      </c>
      <c r="C216" s="44" t="s">
        <v>62</v>
      </c>
      <c r="D216" s="44"/>
      <c r="E216" s="46"/>
      <c r="F216" s="47" t="s">
        <v>84</v>
      </c>
      <c r="G216" s="47" t="s">
        <v>217</v>
      </c>
      <c r="H216" s="23"/>
      <c r="L216" s="23"/>
      <c r="M216" s="23"/>
      <c r="N216" s="54"/>
    </row>
    <row r="217" spans="1:14" x14ac:dyDescent="0.25">
      <c r="A217" s="25" t="s">
        <v>296</v>
      </c>
      <c r="B217" s="21" t="s">
        <v>297</v>
      </c>
      <c r="C217" s="143">
        <v>0</v>
      </c>
      <c r="E217" s="62"/>
      <c r="F217" s="150">
        <f>IF($C$38=0,"",IF(C217="[for completion]","",IF(C217="","",C217/$C$38)))</f>
        <v>0</v>
      </c>
      <c r="G217" s="150">
        <f>IF($C$39=0,"",IF(C217="[for completion]","",IF(C217="","",C217/$C$39)))</f>
        <v>0</v>
      </c>
      <c r="H217" s="23"/>
      <c r="L217" s="23"/>
      <c r="M217" s="23"/>
      <c r="N217" s="54"/>
    </row>
    <row r="218" spans="1:14" x14ac:dyDescent="0.25">
      <c r="A218" s="25" t="s">
        <v>298</v>
      </c>
      <c r="B218" s="21" t="s">
        <v>299</v>
      </c>
      <c r="C218" s="143">
        <v>0</v>
      </c>
      <c r="E218" s="62"/>
      <c r="F218" s="150">
        <f t="shared" ref="F218:F219" si="31">IF($C$38=0,"",IF(C218="[for completion]","",IF(C218="","",C218/$C$38)))</f>
        <v>0</v>
      </c>
      <c r="G218" s="150">
        <f t="shared" ref="G218:G219" si="32">IF($C$39=0,"",IF(C218="[for completion]","",IF(C218="","",C218/$C$39)))</f>
        <v>0</v>
      </c>
      <c r="H218" s="23"/>
      <c r="L218" s="23"/>
      <c r="M218" s="23"/>
      <c r="N218" s="54"/>
    </row>
    <row r="219" spans="1:14" x14ac:dyDescent="0.25">
      <c r="A219" s="25" t="s">
        <v>300</v>
      </c>
      <c r="B219" s="21" t="s">
        <v>94</v>
      </c>
      <c r="C219" s="143">
        <v>0</v>
      </c>
      <c r="E219" s="62"/>
      <c r="F219" s="150">
        <f t="shared" si="31"/>
        <v>0</v>
      </c>
      <c r="G219" s="150">
        <f t="shared" si="32"/>
        <v>0</v>
      </c>
      <c r="H219" s="23"/>
      <c r="L219" s="23"/>
      <c r="M219" s="23"/>
      <c r="N219" s="54"/>
    </row>
    <row r="220" spans="1:14" x14ac:dyDescent="0.25">
      <c r="A220" s="25" t="s">
        <v>301</v>
      </c>
      <c r="B220" s="58" t="s">
        <v>96</v>
      </c>
      <c r="C220" s="143">
        <f>SUM(C217:C219)</f>
        <v>0</v>
      </c>
      <c r="E220" s="62"/>
      <c r="F220" s="139">
        <f>SUM(F217:F219)</f>
        <v>0</v>
      </c>
      <c r="G220" s="139">
        <f>SUM(G217:G219)</f>
        <v>0</v>
      </c>
      <c r="H220" s="23"/>
      <c r="L220" s="23"/>
      <c r="M220" s="23"/>
      <c r="N220" s="54"/>
    </row>
    <row r="221" spans="1:14" outlineLevel="1" x14ac:dyDescent="0.25">
      <c r="A221" s="25" t="s">
        <v>302</v>
      </c>
      <c r="B221" s="53" t="s">
        <v>98</v>
      </c>
      <c r="C221" s="143"/>
      <c r="E221" s="62"/>
      <c r="F221" s="150" t="str">
        <f t="shared" ref="F221:F227" si="33">IF($C$38=0,"",IF(C221="[for completion]","",IF(C221="","",C221/$C$38)))</f>
        <v/>
      </c>
      <c r="G221" s="150" t="str">
        <f t="shared" ref="G221:G227" si="34">IF($C$39=0,"",IF(C221="[for completion]","",IF(C221="","",C221/$C$39)))</f>
        <v/>
      </c>
      <c r="H221" s="23"/>
      <c r="L221" s="23"/>
      <c r="M221" s="23"/>
      <c r="N221" s="54"/>
    </row>
    <row r="222" spans="1:14" outlineLevel="1" x14ac:dyDescent="0.25">
      <c r="A222" s="25" t="s">
        <v>303</v>
      </c>
      <c r="B222" s="53" t="s">
        <v>98</v>
      </c>
      <c r="C222" s="143"/>
      <c r="E222" s="62"/>
      <c r="F222" s="150" t="str">
        <f t="shared" si="33"/>
        <v/>
      </c>
      <c r="G222" s="150" t="str">
        <f t="shared" si="34"/>
        <v/>
      </c>
      <c r="H222" s="23"/>
      <c r="L222" s="23"/>
      <c r="M222" s="23"/>
      <c r="N222" s="54"/>
    </row>
    <row r="223" spans="1:14" outlineLevel="1" x14ac:dyDescent="0.25">
      <c r="A223" s="25" t="s">
        <v>304</v>
      </c>
      <c r="B223" s="53" t="s">
        <v>98</v>
      </c>
      <c r="C223" s="143"/>
      <c r="E223" s="62"/>
      <c r="F223" s="150" t="str">
        <f t="shared" si="33"/>
        <v/>
      </c>
      <c r="G223" s="150" t="str">
        <f t="shared" si="34"/>
        <v/>
      </c>
      <c r="H223" s="23"/>
      <c r="L223" s="23"/>
      <c r="M223" s="23"/>
      <c r="N223" s="54"/>
    </row>
    <row r="224" spans="1:14" outlineLevel="1" x14ac:dyDescent="0.25">
      <c r="A224" s="25" t="s">
        <v>305</v>
      </c>
      <c r="B224" s="53" t="s">
        <v>98</v>
      </c>
      <c r="C224" s="143"/>
      <c r="E224" s="62"/>
      <c r="F224" s="150" t="str">
        <f t="shared" si="33"/>
        <v/>
      </c>
      <c r="G224" s="150" t="str">
        <f t="shared" si="34"/>
        <v/>
      </c>
      <c r="H224" s="23"/>
      <c r="L224" s="23"/>
      <c r="M224" s="23"/>
      <c r="N224" s="54"/>
    </row>
    <row r="225" spans="1:14" outlineLevel="1" x14ac:dyDescent="0.25">
      <c r="A225" s="25" t="s">
        <v>306</v>
      </c>
      <c r="B225" s="53" t="s">
        <v>98</v>
      </c>
      <c r="C225" s="143"/>
      <c r="E225" s="62"/>
      <c r="F225" s="150" t="str">
        <f t="shared" si="33"/>
        <v/>
      </c>
      <c r="G225" s="150" t="str">
        <f t="shared" si="34"/>
        <v/>
      </c>
      <c r="H225" s="23"/>
      <c r="L225" s="23"/>
      <c r="M225" s="23"/>
    </row>
    <row r="226" spans="1:14" outlineLevel="1" x14ac:dyDescent="0.25">
      <c r="A226" s="25" t="s">
        <v>307</v>
      </c>
      <c r="B226" s="53" t="s">
        <v>98</v>
      </c>
      <c r="C226" s="143"/>
      <c r="E226" s="42"/>
      <c r="F226" s="150" t="str">
        <f t="shared" si="33"/>
        <v/>
      </c>
      <c r="G226" s="150" t="str">
        <f t="shared" si="34"/>
        <v/>
      </c>
      <c r="H226" s="23"/>
      <c r="L226" s="23"/>
      <c r="M226" s="23"/>
    </row>
    <row r="227" spans="1:14" outlineLevel="1" x14ac:dyDescent="0.25">
      <c r="A227" s="25" t="s">
        <v>308</v>
      </c>
      <c r="B227" s="53" t="s">
        <v>98</v>
      </c>
      <c r="C227" s="143"/>
      <c r="E227" s="62"/>
      <c r="F227" s="150" t="str">
        <f t="shared" si="33"/>
        <v/>
      </c>
      <c r="G227" s="150" t="str">
        <f t="shared" si="34"/>
        <v/>
      </c>
      <c r="H227" s="23"/>
      <c r="L227" s="23"/>
      <c r="M227" s="23"/>
    </row>
    <row r="228" spans="1:14" ht="15" customHeight="1" x14ac:dyDescent="0.25">
      <c r="A228" s="44"/>
      <c r="B228" s="45" t="s">
        <v>309</v>
      </c>
      <c r="C228" s="44"/>
      <c r="D228" s="44"/>
      <c r="E228" s="46"/>
      <c r="F228" s="47"/>
      <c r="G228" s="47"/>
      <c r="H228" s="23"/>
      <c r="L228" s="23"/>
      <c r="M228" s="23"/>
    </row>
    <row r="229" spans="1:14" x14ac:dyDescent="0.25">
      <c r="A229" s="25" t="s">
        <v>310</v>
      </c>
      <c r="B229" s="42" t="s">
        <v>311</v>
      </c>
      <c r="C229" s="237" t="s">
        <v>1675</v>
      </c>
      <c r="H229" s="23"/>
      <c r="L229" s="23"/>
      <c r="M229" s="23"/>
    </row>
    <row r="230" spans="1:14" ht="15" customHeight="1" x14ac:dyDescent="0.25">
      <c r="A230" s="44"/>
      <c r="B230" s="45" t="s">
        <v>312</v>
      </c>
      <c r="C230" s="44"/>
      <c r="D230" s="44"/>
      <c r="E230" s="46"/>
      <c r="F230" s="47"/>
      <c r="G230" s="47"/>
      <c r="H230" s="23"/>
      <c r="L230" s="23"/>
      <c r="M230" s="23"/>
    </row>
    <row r="231" spans="1:14" x14ac:dyDescent="0.25">
      <c r="A231" s="25" t="s">
        <v>11</v>
      </c>
      <c r="B231" s="233" t="s">
        <v>1119</v>
      </c>
      <c r="C231" s="235" t="s">
        <v>945</v>
      </c>
      <c r="E231" s="42"/>
      <c r="H231" s="23"/>
      <c r="L231" s="23"/>
      <c r="M231" s="23"/>
    </row>
    <row r="232" spans="1:14" x14ac:dyDescent="0.25">
      <c r="A232" s="25" t="s">
        <v>313</v>
      </c>
      <c r="B232" s="65" t="s">
        <v>314</v>
      </c>
      <c r="C232" s="143" t="s">
        <v>1655</v>
      </c>
      <c r="E232" s="42"/>
      <c r="H232" s="23"/>
      <c r="L232" s="23"/>
      <c r="M232" s="23"/>
    </row>
    <row r="233" spans="1:14" x14ac:dyDescent="0.25">
      <c r="A233" s="25" t="s">
        <v>315</v>
      </c>
      <c r="B233" s="65" t="s">
        <v>316</v>
      </c>
      <c r="C233" s="143" t="s">
        <v>1655</v>
      </c>
      <c r="E233" s="42"/>
      <c r="H233" s="23"/>
      <c r="L233" s="23"/>
      <c r="M233" s="23"/>
    </row>
    <row r="234" spans="1:14" outlineLevel="1" x14ac:dyDescent="0.25">
      <c r="A234" s="25" t="s">
        <v>317</v>
      </c>
      <c r="B234" s="40" t="s">
        <v>318</v>
      </c>
      <c r="C234" s="144"/>
      <c r="D234" s="42"/>
      <c r="E234" s="42"/>
      <c r="H234" s="23"/>
      <c r="L234" s="23"/>
      <c r="M234" s="23"/>
    </row>
    <row r="235" spans="1:14" outlineLevel="1" x14ac:dyDescent="0.25">
      <c r="A235" s="25" t="s">
        <v>319</v>
      </c>
      <c r="B235" s="40" t="s">
        <v>320</v>
      </c>
      <c r="C235" s="144"/>
      <c r="D235" s="42"/>
      <c r="E235" s="42"/>
      <c r="H235" s="23"/>
      <c r="L235" s="23"/>
      <c r="M235" s="23"/>
    </row>
    <row r="236" spans="1:14" outlineLevel="1" x14ac:dyDescent="0.25">
      <c r="A236" s="25" t="s">
        <v>321</v>
      </c>
      <c r="B236" s="40" t="s">
        <v>322</v>
      </c>
      <c r="C236" s="144"/>
      <c r="D236" s="42"/>
      <c r="E236" s="42"/>
      <c r="H236" s="23"/>
      <c r="L236" s="23"/>
      <c r="M236" s="23"/>
    </row>
    <row r="237" spans="1:14" outlineLevel="1" x14ac:dyDescent="0.25">
      <c r="A237" s="25" t="s">
        <v>323</v>
      </c>
      <c r="C237" s="42"/>
      <c r="D237" s="42"/>
      <c r="E237" s="42"/>
      <c r="H237" s="23"/>
      <c r="L237" s="23"/>
      <c r="M237" s="23"/>
    </row>
    <row r="238" spans="1:14" outlineLevel="1" x14ac:dyDescent="0.25">
      <c r="A238" s="25" t="s">
        <v>324</v>
      </c>
      <c r="C238" s="42"/>
      <c r="D238" s="42"/>
      <c r="E238" s="42"/>
      <c r="H238" s="23"/>
      <c r="L238" s="23"/>
      <c r="M238" s="23"/>
    </row>
    <row r="239" spans="1:14" outlineLevel="1" x14ac:dyDescent="0.25">
      <c r="A239" s="25" t="s">
        <v>325</v>
      </c>
      <c r="D239"/>
      <c r="E239"/>
      <c r="F239"/>
      <c r="G239"/>
      <c r="H239" s="23"/>
      <c r="K239" s="66"/>
      <c r="L239" s="66"/>
      <c r="M239" s="66"/>
      <c r="N239" s="66"/>
    </row>
    <row r="240" spans="1:14" outlineLevel="1" x14ac:dyDescent="0.25">
      <c r="A240" s="25" t="s">
        <v>326</v>
      </c>
      <c r="D240"/>
      <c r="E240"/>
      <c r="F240"/>
      <c r="G240"/>
      <c r="H240" s="23"/>
      <c r="K240" s="66"/>
      <c r="L240" s="66"/>
      <c r="M240" s="66"/>
      <c r="N240" s="66"/>
    </row>
    <row r="241" spans="1:14" outlineLevel="1" x14ac:dyDescent="0.25">
      <c r="A241" s="25" t="s">
        <v>327</v>
      </c>
      <c r="D241"/>
      <c r="E241"/>
      <c r="F241"/>
      <c r="G241"/>
      <c r="H241" s="23"/>
      <c r="K241" s="66"/>
      <c r="L241" s="66"/>
      <c r="M241" s="66"/>
      <c r="N241" s="66"/>
    </row>
    <row r="242" spans="1:14" outlineLevel="1" x14ac:dyDescent="0.25">
      <c r="A242" s="25" t="s">
        <v>328</v>
      </c>
      <c r="D242"/>
      <c r="E242"/>
      <c r="F242"/>
      <c r="G242"/>
      <c r="H242" s="23"/>
      <c r="K242" s="66"/>
      <c r="L242" s="66"/>
      <c r="M242" s="66"/>
      <c r="N242" s="66"/>
    </row>
    <row r="243" spans="1:14" outlineLevel="1" x14ac:dyDescent="0.25">
      <c r="A243" s="25" t="s">
        <v>329</v>
      </c>
      <c r="D243"/>
      <c r="E243"/>
      <c r="F243"/>
      <c r="G243"/>
      <c r="H243" s="23"/>
      <c r="K243" s="66"/>
      <c r="L243" s="66"/>
      <c r="M243" s="66"/>
      <c r="N243" s="66"/>
    </row>
    <row r="244" spans="1:14" outlineLevel="1" x14ac:dyDescent="0.25">
      <c r="A244" s="25" t="s">
        <v>330</v>
      </c>
      <c r="D244"/>
      <c r="E244"/>
      <c r="F244"/>
      <c r="G244"/>
      <c r="H244" s="23"/>
      <c r="K244" s="66"/>
      <c r="L244" s="66"/>
      <c r="M244" s="66"/>
      <c r="N244" s="66"/>
    </row>
    <row r="245" spans="1:14" outlineLevel="1" x14ac:dyDescent="0.25">
      <c r="A245" s="25" t="s">
        <v>331</v>
      </c>
      <c r="D245"/>
      <c r="E245"/>
      <c r="F245"/>
      <c r="G245"/>
      <c r="H245" s="23"/>
      <c r="K245" s="66"/>
      <c r="L245" s="66"/>
      <c r="M245" s="66"/>
      <c r="N245" s="66"/>
    </row>
    <row r="246" spans="1:14" outlineLevel="1" x14ac:dyDescent="0.25">
      <c r="A246" s="25" t="s">
        <v>332</v>
      </c>
      <c r="D246"/>
      <c r="E246"/>
      <c r="F246"/>
      <c r="G246"/>
      <c r="H246" s="23"/>
      <c r="K246" s="66"/>
      <c r="L246" s="66"/>
      <c r="M246" s="66"/>
      <c r="N246" s="66"/>
    </row>
    <row r="247" spans="1:14" outlineLevel="1" x14ac:dyDescent="0.25">
      <c r="A247" s="25" t="s">
        <v>333</v>
      </c>
      <c r="D247"/>
      <c r="E247"/>
      <c r="F247"/>
      <c r="G247"/>
      <c r="H247" s="23"/>
      <c r="K247" s="66"/>
      <c r="L247" s="66"/>
      <c r="M247" s="66"/>
      <c r="N247" s="66"/>
    </row>
    <row r="248" spans="1:14" outlineLevel="1" x14ac:dyDescent="0.25">
      <c r="A248" s="25" t="s">
        <v>334</v>
      </c>
      <c r="D248"/>
      <c r="E248"/>
      <c r="F248"/>
      <c r="G248"/>
      <c r="H248" s="23"/>
      <c r="K248" s="66"/>
      <c r="L248" s="66"/>
      <c r="M248" s="66"/>
      <c r="N248" s="66"/>
    </row>
    <row r="249" spans="1:14" outlineLevel="1" x14ac:dyDescent="0.25">
      <c r="A249" s="25" t="s">
        <v>335</v>
      </c>
      <c r="D249"/>
      <c r="E249"/>
      <c r="F249"/>
      <c r="G249"/>
      <c r="H249" s="23"/>
      <c r="K249" s="66"/>
      <c r="L249" s="66"/>
      <c r="M249" s="66"/>
      <c r="N249" s="66"/>
    </row>
    <row r="250" spans="1:14" outlineLevel="1" x14ac:dyDescent="0.25">
      <c r="A250" s="25" t="s">
        <v>336</v>
      </c>
      <c r="D250"/>
      <c r="E250"/>
      <c r="F250"/>
      <c r="G250"/>
      <c r="H250" s="23"/>
      <c r="K250" s="66"/>
      <c r="L250" s="66"/>
      <c r="M250" s="66"/>
      <c r="N250" s="66"/>
    </row>
    <row r="251" spans="1:14" outlineLevel="1" x14ac:dyDescent="0.25">
      <c r="A251" s="25" t="s">
        <v>337</v>
      </c>
      <c r="D251"/>
      <c r="E251"/>
      <c r="F251"/>
      <c r="G251"/>
      <c r="H251" s="23"/>
      <c r="K251" s="66"/>
      <c r="L251" s="66"/>
      <c r="M251" s="66"/>
      <c r="N251" s="66"/>
    </row>
    <row r="252" spans="1:14" outlineLevel="1" x14ac:dyDescent="0.25">
      <c r="A252" s="25" t="s">
        <v>338</v>
      </c>
      <c r="D252"/>
      <c r="E252"/>
      <c r="F252"/>
      <c r="G252"/>
      <c r="H252" s="23"/>
      <c r="K252" s="66"/>
      <c r="L252" s="66"/>
      <c r="M252" s="66"/>
      <c r="N252" s="66"/>
    </row>
    <row r="253" spans="1:14" outlineLevel="1" x14ac:dyDescent="0.25">
      <c r="A253" s="25" t="s">
        <v>339</v>
      </c>
      <c r="D253"/>
      <c r="E253"/>
      <c r="F253"/>
      <c r="G253"/>
      <c r="H253" s="23"/>
      <c r="K253" s="66"/>
      <c r="L253" s="66"/>
      <c r="M253" s="66"/>
      <c r="N253" s="66"/>
    </row>
    <row r="254" spans="1:14" outlineLevel="1" x14ac:dyDescent="0.25">
      <c r="A254" s="25" t="s">
        <v>340</v>
      </c>
      <c r="D254"/>
      <c r="E254"/>
      <c r="F254"/>
      <c r="G254"/>
      <c r="H254" s="23"/>
      <c r="K254" s="66"/>
      <c r="L254" s="66"/>
      <c r="M254" s="66"/>
      <c r="N254" s="66"/>
    </row>
    <row r="255" spans="1:14" outlineLevel="1" x14ac:dyDescent="0.25">
      <c r="A255" s="25" t="s">
        <v>341</v>
      </c>
      <c r="D255"/>
      <c r="E255"/>
      <c r="F255"/>
      <c r="G255"/>
      <c r="H255" s="23"/>
      <c r="K255" s="66"/>
      <c r="L255" s="66"/>
      <c r="M255" s="66"/>
      <c r="N255" s="66"/>
    </row>
    <row r="256" spans="1:14" outlineLevel="1" x14ac:dyDescent="0.25">
      <c r="A256" s="25" t="s">
        <v>342</v>
      </c>
      <c r="D256"/>
      <c r="E256"/>
      <c r="F256"/>
      <c r="G256"/>
      <c r="H256" s="23"/>
      <c r="K256" s="66"/>
      <c r="L256" s="66"/>
      <c r="M256" s="66"/>
      <c r="N256" s="66"/>
    </row>
    <row r="257" spans="1:14" outlineLevel="1" x14ac:dyDescent="0.25">
      <c r="A257" s="25" t="s">
        <v>343</v>
      </c>
      <c r="D257"/>
      <c r="E257"/>
      <c r="F257"/>
      <c r="G257"/>
      <c r="H257" s="23"/>
      <c r="K257" s="66"/>
      <c r="L257" s="66"/>
      <c r="M257" s="66"/>
      <c r="N257" s="66"/>
    </row>
    <row r="258" spans="1:14" outlineLevel="1" x14ac:dyDescent="0.25">
      <c r="A258" s="25" t="s">
        <v>344</v>
      </c>
      <c r="D258"/>
      <c r="E258"/>
      <c r="F258"/>
      <c r="G258"/>
      <c r="H258" s="23"/>
      <c r="K258" s="66"/>
      <c r="L258" s="66"/>
      <c r="M258" s="66"/>
      <c r="N258" s="66"/>
    </row>
    <row r="259" spans="1:14" outlineLevel="1" x14ac:dyDescent="0.25">
      <c r="A259" s="25" t="s">
        <v>345</v>
      </c>
      <c r="D259"/>
      <c r="E259"/>
      <c r="F259"/>
      <c r="G259"/>
      <c r="H259" s="23"/>
      <c r="K259" s="66"/>
      <c r="L259" s="66"/>
      <c r="M259" s="66"/>
      <c r="N259" s="66"/>
    </row>
    <row r="260" spans="1:14" outlineLevel="1" x14ac:dyDescent="0.25">
      <c r="A260" s="25" t="s">
        <v>346</v>
      </c>
      <c r="D260"/>
      <c r="E260"/>
      <c r="F260"/>
      <c r="G260"/>
      <c r="H260" s="23"/>
      <c r="K260" s="66"/>
      <c r="L260" s="66"/>
      <c r="M260" s="66"/>
      <c r="N260" s="66"/>
    </row>
    <row r="261" spans="1:14" outlineLevel="1" x14ac:dyDescent="0.25">
      <c r="A261" s="25" t="s">
        <v>347</v>
      </c>
      <c r="D261"/>
      <c r="E261"/>
      <c r="F261"/>
      <c r="G261"/>
      <c r="H261" s="23"/>
      <c r="K261" s="66"/>
      <c r="L261" s="66"/>
      <c r="M261" s="66"/>
      <c r="N261" s="66"/>
    </row>
    <row r="262" spans="1:14" outlineLevel="1" x14ac:dyDescent="0.25">
      <c r="A262" s="25" t="s">
        <v>348</v>
      </c>
      <c r="D262"/>
      <c r="E262"/>
      <c r="F262"/>
      <c r="G262"/>
      <c r="H262" s="23"/>
      <c r="K262" s="66"/>
      <c r="L262" s="66"/>
      <c r="M262" s="66"/>
      <c r="N262" s="66"/>
    </row>
    <row r="263" spans="1:14" outlineLevel="1" x14ac:dyDescent="0.25">
      <c r="A263" s="25" t="s">
        <v>349</v>
      </c>
      <c r="D263"/>
      <c r="E263"/>
      <c r="F263"/>
      <c r="G263"/>
      <c r="H263" s="23"/>
      <c r="K263" s="66"/>
      <c r="L263" s="66"/>
      <c r="M263" s="66"/>
      <c r="N263" s="66"/>
    </row>
    <row r="264" spans="1:14" outlineLevel="1" x14ac:dyDescent="0.25">
      <c r="A264" s="25" t="s">
        <v>350</v>
      </c>
      <c r="D264"/>
      <c r="E264"/>
      <c r="F264"/>
      <c r="G264"/>
      <c r="H264" s="23"/>
      <c r="K264" s="66"/>
      <c r="L264" s="66"/>
      <c r="M264" s="66"/>
      <c r="N264" s="66"/>
    </row>
    <row r="265" spans="1:14" outlineLevel="1" x14ac:dyDescent="0.25">
      <c r="A265" s="25" t="s">
        <v>351</v>
      </c>
      <c r="D265"/>
      <c r="E265"/>
      <c r="F265"/>
      <c r="G265"/>
      <c r="H265" s="23"/>
      <c r="K265" s="66"/>
      <c r="L265" s="66"/>
      <c r="M265" s="66"/>
      <c r="N265" s="66"/>
    </row>
    <row r="266" spans="1:14" outlineLevel="1" x14ac:dyDescent="0.25">
      <c r="A266" s="25" t="s">
        <v>352</v>
      </c>
      <c r="D266"/>
      <c r="E266"/>
      <c r="F266"/>
      <c r="G266"/>
      <c r="H266" s="23"/>
      <c r="K266" s="66"/>
      <c r="L266" s="66"/>
      <c r="M266" s="66"/>
      <c r="N266" s="66"/>
    </row>
    <row r="267" spans="1:14" outlineLevel="1" x14ac:dyDescent="0.25">
      <c r="A267" s="25" t="s">
        <v>353</v>
      </c>
      <c r="D267"/>
      <c r="E267"/>
      <c r="F267"/>
      <c r="G267"/>
      <c r="H267" s="23"/>
      <c r="K267" s="66"/>
      <c r="L267" s="66"/>
      <c r="M267" s="66"/>
      <c r="N267" s="66"/>
    </row>
    <row r="268" spans="1:14" outlineLevel="1" x14ac:dyDescent="0.25">
      <c r="A268" s="25" t="s">
        <v>354</v>
      </c>
      <c r="D268"/>
      <c r="E268"/>
      <c r="F268"/>
      <c r="G268"/>
      <c r="H268" s="23"/>
      <c r="K268" s="66"/>
      <c r="L268" s="66"/>
      <c r="M268" s="66"/>
      <c r="N268" s="66"/>
    </row>
    <row r="269" spans="1:14" outlineLevel="1" x14ac:dyDescent="0.25">
      <c r="A269" s="25" t="s">
        <v>355</v>
      </c>
      <c r="D269"/>
      <c r="E269"/>
      <c r="F269"/>
      <c r="G269"/>
      <c r="H269" s="23"/>
      <c r="K269" s="66"/>
      <c r="L269" s="66"/>
      <c r="M269" s="66"/>
      <c r="N269" s="66"/>
    </row>
    <row r="270" spans="1:14" outlineLevel="1" x14ac:dyDescent="0.25">
      <c r="A270" s="25" t="s">
        <v>356</v>
      </c>
      <c r="D270"/>
      <c r="E270"/>
      <c r="F270"/>
      <c r="G270"/>
      <c r="H270" s="23"/>
      <c r="K270" s="66"/>
      <c r="L270" s="66"/>
      <c r="M270" s="66"/>
      <c r="N270" s="66"/>
    </row>
    <row r="271" spans="1:14" outlineLevel="1" x14ac:dyDescent="0.25">
      <c r="A271" s="25" t="s">
        <v>357</v>
      </c>
      <c r="D271"/>
      <c r="E271"/>
      <c r="F271"/>
      <c r="G271"/>
      <c r="H271" s="23"/>
      <c r="K271" s="66"/>
      <c r="L271" s="66"/>
      <c r="M271" s="66"/>
      <c r="N271" s="66"/>
    </row>
    <row r="272" spans="1:14" outlineLevel="1" x14ac:dyDescent="0.25">
      <c r="A272" s="25" t="s">
        <v>358</v>
      </c>
      <c r="D272"/>
      <c r="E272"/>
      <c r="F272"/>
      <c r="G272"/>
      <c r="H272" s="23"/>
      <c r="K272" s="66"/>
      <c r="L272" s="66"/>
      <c r="M272" s="66"/>
      <c r="N272" s="66"/>
    </row>
    <row r="273" spans="1:14" outlineLevel="1" x14ac:dyDescent="0.25">
      <c r="A273" s="25" t="s">
        <v>359</v>
      </c>
      <c r="D273"/>
      <c r="E273"/>
      <c r="F273"/>
      <c r="G273"/>
      <c r="H273" s="23"/>
      <c r="K273" s="66"/>
      <c r="L273" s="66"/>
      <c r="M273" s="66"/>
      <c r="N273" s="66"/>
    </row>
    <row r="274" spans="1:14" outlineLevel="1" x14ac:dyDescent="0.25">
      <c r="A274" s="25" t="s">
        <v>360</v>
      </c>
      <c r="D274"/>
      <c r="E274"/>
      <c r="F274"/>
      <c r="G274"/>
      <c r="H274" s="23"/>
      <c r="K274" s="66"/>
      <c r="L274" s="66"/>
      <c r="M274" s="66"/>
      <c r="N274" s="66"/>
    </row>
    <row r="275" spans="1:14" outlineLevel="1" x14ac:dyDescent="0.25">
      <c r="A275" s="25" t="s">
        <v>361</v>
      </c>
      <c r="D275"/>
      <c r="E275"/>
      <c r="F275"/>
      <c r="G275"/>
      <c r="H275" s="23"/>
      <c r="K275" s="66"/>
      <c r="L275" s="66"/>
      <c r="M275" s="66"/>
      <c r="N275" s="66"/>
    </row>
    <row r="276" spans="1:14" outlineLevel="1" x14ac:dyDescent="0.25">
      <c r="A276" s="25" t="s">
        <v>362</v>
      </c>
      <c r="D276"/>
      <c r="E276"/>
      <c r="F276"/>
      <c r="G276"/>
      <c r="H276" s="23"/>
      <c r="K276" s="66"/>
      <c r="L276" s="66"/>
      <c r="M276" s="66"/>
      <c r="N276" s="66"/>
    </row>
    <row r="277" spans="1:14" outlineLevel="1" x14ac:dyDescent="0.25">
      <c r="A277" s="25" t="s">
        <v>363</v>
      </c>
      <c r="D277"/>
      <c r="E277"/>
      <c r="F277"/>
      <c r="G277"/>
      <c r="H277" s="23"/>
      <c r="K277" s="66"/>
      <c r="L277" s="66"/>
      <c r="M277" s="66"/>
      <c r="N277" s="66"/>
    </row>
    <row r="278" spans="1:14" outlineLevel="1" x14ac:dyDescent="0.25">
      <c r="A278" s="25" t="s">
        <v>364</v>
      </c>
      <c r="D278"/>
      <c r="E278"/>
      <c r="F278"/>
      <c r="G278"/>
      <c r="H278" s="23"/>
      <c r="K278" s="66"/>
      <c r="L278" s="66"/>
      <c r="M278" s="66"/>
      <c r="N278" s="66"/>
    </row>
    <row r="279" spans="1:14" outlineLevel="1" x14ac:dyDescent="0.25">
      <c r="A279" s="25" t="s">
        <v>365</v>
      </c>
      <c r="D279"/>
      <c r="E279"/>
      <c r="F279"/>
      <c r="G279"/>
      <c r="H279" s="23"/>
      <c r="K279" s="66"/>
      <c r="L279" s="66"/>
      <c r="M279" s="66"/>
      <c r="N279" s="66"/>
    </row>
    <row r="280" spans="1:14" outlineLevel="1" x14ac:dyDescent="0.25">
      <c r="A280" s="25" t="s">
        <v>366</v>
      </c>
      <c r="D280"/>
      <c r="E280"/>
      <c r="F280"/>
      <c r="G280"/>
      <c r="H280" s="23"/>
      <c r="K280" s="66"/>
      <c r="L280" s="66"/>
      <c r="M280" s="66"/>
      <c r="N280" s="66"/>
    </row>
    <row r="281" spans="1:14" outlineLevel="1" x14ac:dyDescent="0.25">
      <c r="A281" s="25" t="s">
        <v>367</v>
      </c>
      <c r="D281"/>
      <c r="E281"/>
      <c r="F281"/>
      <c r="G281"/>
      <c r="H281" s="23"/>
      <c r="K281" s="66"/>
      <c r="L281" s="66"/>
      <c r="M281" s="66"/>
      <c r="N281" s="66"/>
    </row>
    <row r="282" spans="1:14" outlineLevel="1" x14ac:dyDescent="0.25">
      <c r="A282" s="25" t="s">
        <v>368</v>
      </c>
      <c r="D282"/>
      <c r="E282"/>
      <c r="F282"/>
      <c r="G282"/>
      <c r="H282" s="23"/>
      <c r="K282" s="66"/>
      <c r="L282" s="66"/>
      <c r="M282" s="66"/>
      <c r="N282" s="66"/>
    </row>
    <row r="283" spans="1:14" outlineLevel="1" x14ac:dyDescent="0.25">
      <c r="A283" s="25" t="s">
        <v>369</v>
      </c>
      <c r="D283"/>
      <c r="E283"/>
      <c r="F283"/>
      <c r="G283"/>
      <c r="H283" s="23"/>
      <c r="K283" s="66"/>
      <c r="L283" s="66"/>
      <c r="M283" s="66"/>
      <c r="N283" s="66"/>
    </row>
    <row r="284" spans="1:14" outlineLevel="1" x14ac:dyDescent="0.25">
      <c r="A284" s="25" t="s">
        <v>370</v>
      </c>
      <c r="D284"/>
      <c r="E284"/>
      <c r="F284"/>
      <c r="G284"/>
      <c r="H284" s="23"/>
      <c r="K284" s="66"/>
      <c r="L284" s="66"/>
      <c r="M284" s="66"/>
      <c r="N284" s="66"/>
    </row>
    <row r="285" spans="1:14" ht="37.5" x14ac:dyDescent="0.25">
      <c r="A285" s="36"/>
      <c r="B285" s="36" t="s">
        <v>371</v>
      </c>
      <c r="C285" s="36" t="s">
        <v>1</v>
      </c>
      <c r="D285" s="36" t="s">
        <v>1</v>
      </c>
      <c r="E285" s="36"/>
      <c r="F285" s="37"/>
      <c r="G285" s="38"/>
      <c r="H285" s="23"/>
      <c r="I285" s="29"/>
      <c r="J285" s="29"/>
      <c r="K285" s="29"/>
      <c r="L285" s="29"/>
      <c r="M285" s="31"/>
    </row>
    <row r="286" spans="1:14" ht="18.75" x14ac:dyDescent="0.25">
      <c r="A286" s="67" t="s">
        <v>372</v>
      </c>
      <c r="B286" s="68"/>
      <c r="C286" s="68"/>
      <c r="D286" s="68"/>
      <c r="E286" s="68"/>
      <c r="F286" s="69"/>
      <c r="G286" s="68"/>
      <c r="H286" s="23"/>
      <c r="I286" s="29"/>
      <c r="J286" s="29"/>
      <c r="K286" s="29"/>
      <c r="L286" s="29"/>
      <c r="M286" s="31"/>
    </row>
    <row r="287" spans="1:14" ht="18.75" x14ac:dyDescent="0.25">
      <c r="A287" s="67" t="s">
        <v>373</v>
      </c>
      <c r="B287" s="68"/>
      <c r="C287" s="68"/>
      <c r="D287" s="68"/>
      <c r="E287" s="68"/>
      <c r="F287" s="69"/>
      <c r="G287" s="68"/>
      <c r="H287" s="23"/>
      <c r="I287" s="29"/>
      <c r="J287" s="29"/>
      <c r="K287" s="29"/>
      <c r="L287" s="29"/>
      <c r="M287" s="31"/>
    </row>
    <row r="288" spans="1:14" x14ac:dyDescent="0.25">
      <c r="A288" s="25" t="s">
        <v>374</v>
      </c>
      <c r="B288" s="40" t="s">
        <v>375</v>
      </c>
      <c r="C288" s="70">
        <f>ROW(B38)</f>
        <v>38</v>
      </c>
      <c r="D288" s="61"/>
      <c r="E288" s="61"/>
      <c r="F288" s="61"/>
      <c r="G288" s="61"/>
      <c r="H288" s="23"/>
      <c r="I288" s="40"/>
      <c r="J288" s="70"/>
      <c r="L288" s="61"/>
      <c r="M288" s="61"/>
      <c r="N288" s="61"/>
    </row>
    <row r="289" spans="1:14" x14ac:dyDescent="0.25">
      <c r="A289" s="25" t="s">
        <v>376</v>
      </c>
      <c r="B289" s="40" t="s">
        <v>377</v>
      </c>
      <c r="C289" s="70">
        <f>ROW(B39)</f>
        <v>39</v>
      </c>
      <c r="E289" s="61"/>
      <c r="F289" s="61"/>
      <c r="H289" s="23"/>
      <c r="I289" s="40"/>
      <c r="J289" s="70"/>
      <c r="L289" s="61"/>
      <c r="M289" s="61"/>
    </row>
    <row r="290" spans="1:14" x14ac:dyDescent="0.25">
      <c r="A290" s="25" t="s">
        <v>378</v>
      </c>
      <c r="B290" s="40" t="s">
        <v>379</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380</v>
      </c>
      <c r="B291" s="40" t="s">
        <v>381</v>
      </c>
      <c r="C291" s="70">
        <f>ROW(B52)</f>
        <v>52</v>
      </c>
      <c r="H291" s="23"/>
      <c r="I291" s="40"/>
      <c r="J291" s="70"/>
    </row>
    <row r="292" spans="1:14" x14ac:dyDescent="0.25">
      <c r="A292" s="25" t="s">
        <v>382</v>
      </c>
      <c r="B292" s="40" t="s">
        <v>383</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384</v>
      </c>
      <c r="B293" s="40" t="s">
        <v>385</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386</v>
      </c>
      <c r="B294" s="40" t="s">
        <v>387</v>
      </c>
      <c r="C294" s="70">
        <f>ROW(B111)</f>
        <v>111</v>
      </c>
      <c r="F294" s="71"/>
      <c r="H294" s="23"/>
      <c r="I294" s="40"/>
      <c r="J294" s="70"/>
      <c r="M294" s="71"/>
    </row>
    <row r="295" spans="1:14" x14ac:dyDescent="0.25">
      <c r="A295" s="25" t="s">
        <v>388</v>
      </c>
      <c r="B295" s="40" t="s">
        <v>389</v>
      </c>
      <c r="C295" s="70">
        <f>ROW(B163)</f>
        <v>163</v>
      </c>
      <c r="E295" s="71"/>
      <c r="F295" s="71"/>
      <c r="H295" s="23"/>
      <c r="I295" s="40"/>
      <c r="J295" s="70"/>
      <c r="L295" s="71"/>
      <c r="M295" s="71"/>
    </row>
    <row r="296" spans="1:14" x14ac:dyDescent="0.25">
      <c r="A296" s="25" t="s">
        <v>390</v>
      </c>
      <c r="B296" s="40" t="s">
        <v>391</v>
      </c>
      <c r="C296" s="70">
        <f>ROW(B137)</f>
        <v>137</v>
      </c>
      <c r="E296" s="71"/>
      <c r="F296" s="71"/>
      <c r="H296" s="23"/>
      <c r="I296" s="40"/>
      <c r="J296" s="70"/>
      <c r="L296" s="71"/>
      <c r="M296" s="71"/>
    </row>
    <row r="297" spans="1:14" ht="30" x14ac:dyDescent="0.25">
      <c r="A297" s="25" t="s">
        <v>392</v>
      </c>
      <c r="B297" s="25" t="s">
        <v>393</v>
      </c>
      <c r="C297" s="70" t="str">
        <f>ROW('C. HTT Harmonised Glossary'!B17)&amp;" for Harmonised Glossary"</f>
        <v>17 for Harmonised Glossary</v>
      </c>
      <c r="E297" s="71"/>
      <c r="H297" s="23"/>
      <c r="J297" s="70"/>
      <c r="L297" s="71"/>
    </row>
    <row r="298" spans="1:14" x14ac:dyDescent="0.25">
      <c r="A298" s="25" t="s">
        <v>394</v>
      </c>
      <c r="B298" s="40" t="s">
        <v>395</v>
      </c>
      <c r="C298" s="70">
        <f>ROW(B65)</f>
        <v>65</v>
      </c>
      <c r="E298" s="71"/>
      <c r="H298" s="23"/>
      <c r="I298" s="40"/>
      <c r="J298" s="70"/>
      <c r="L298" s="71"/>
    </row>
    <row r="299" spans="1:14" x14ac:dyDescent="0.25">
      <c r="A299" s="25" t="s">
        <v>396</v>
      </c>
      <c r="B299" s="40" t="s">
        <v>397</v>
      </c>
      <c r="C299" s="70">
        <f>ROW(B88)</f>
        <v>88</v>
      </c>
      <c r="E299" s="71"/>
      <c r="H299" s="23"/>
      <c r="I299" s="40"/>
      <c r="J299" s="70"/>
      <c r="L299" s="71"/>
    </row>
    <row r="300" spans="1:14" x14ac:dyDescent="0.25">
      <c r="A300" s="25" t="s">
        <v>398</v>
      </c>
      <c r="B300" s="40" t="s">
        <v>399</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400</v>
      </c>
      <c r="B301" s="40"/>
      <c r="C301" s="70"/>
      <c r="D301" s="70"/>
      <c r="E301" s="71"/>
      <c r="H301" s="23"/>
      <c r="I301" s="40"/>
      <c r="J301" s="70"/>
      <c r="K301" s="70"/>
      <c r="L301" s="71"/>
    </row>
    <row r="302" spans="1:14" outlineLevel="1" x14ac:dyDescent="0.25">
      <c r="A302" s="25" t="s">
        <v>401</v>
      </c>
      <c r="B302" s="40"/>
      <c r="C302" s="70"/>
      <c r="D302" s="70"/>
      <c r="E302" s="71"/>
      <c r="H302" s="23"/>
      <c r="I302" s="40"/>
      <c r="J302" s="70"/>
      <c r="K302" s="70"/>
      <c r="L302" s="71"/>
    </row>
    <row r="303" spans="1:14" outlineLevel="1" x14ac:dyDescent="0.25">
      <c r="A303" s="25" t="s">
        <v>402</v>
      </c>
      <c r="B303" s="40"/>
      <c r="C303" s="70"/>
      <c r="D303" s="70"/>
      <c r="E303" s="71"/>
      <c r="H303" s="23"/>
      <c r="I303" s="40"/>
      <c r="J303" s="70"/>
      <c r="K303" s="70"/>
      <c r="L303" s="71"/>
    </row>
    <row r="304" spans="1:14" outlineLevel="1" x14ac:dyDescent="0.25">
      <c r="A304" s="25" t="s">
        <v>403</v>
      </c>
      <c r="B304" s="40"/>
      <c r="C304" s="70"/>
      <c r="D304" s="70"/>
      <c r="E304" s="71"/>
      <c r="H304" s="23"/>
      <c r="I304" s="40"/>
      <c r="J304" s="70"/>
      <c r="K304" s="70"/>
      <c r="L304" s="71"/>
    </row>
    <row r="305" spans="1:14" outlineLevel="1" x14ac:dyDescent="0.25">
      <c r="A305" s="25" t="s">
        <v>404</v>
      </c>
      <c r="B305" s="40"/>
      <c r="C305" s="70"/>
      <c r="D305" s="70"/>
      <c r="E305" s="71"/>
      <c r="H305" s="23"/>
      <c r="I305" s="40"/>
      <c r="J305" s="70"/>
      <c r="K305" s="70"/>
      <c r="L305" s="71"/>
      <c r="N305" s="54"/>
    </row>
    <row r="306" spans="1:14" outlineLevel="1" x14ac:dyDescent="0.25">
      <c r="A306" s="25" t="s">
        <v>405</v>
      </c>
      <c r="B306" s="40"/>
      <c r="C306" s="70"/>
      <c r="D306" s="70"/>
      <c r="E306" s="71"/>
      <c r="H306" s="23"/>
      <c r="I306" s="40"/>
      <c r="J306" s="70"/>
      <c r="K306" s="70"/>
      <c r="L306" s="71"/>
      <c r="N306" s="54"/>
    </row>
    <row r="307" spans="1:14" outlineLevel="1" x14ac:dyDescent="0.25">
      <c r="A307" s="25" t="s">
        <v>406</v>
      </c>
      <c r="B307" s="40"/>
      <c r="C307" s="70"/>
      <c r="D307" s="70"/>
      <c r="E307" s="71"/>
      <c r="H307" s="23"/>
      <c r="I307" s="40"/>
      <c r="J307" s="70"/>
      <c r="K307" s="70"/>
      <c r="L307" s="71"/>
      <c r="N307" s="54"/>
    </row>
    <row r="308" spans="1:14" outlineLevel="1" x14ac:dyDescent="0.25">
      <c r="A308" s="25" t="s">
        <v>407</v>
      </c>
      <c r="B308" s="40"/>
      <c r="C308" s="70"/>
      <c r="D308" s="70"/>
      <c r="E308" s="71"/>
      <c r="H308" s="23"/>
      <c r="I308" s="40"/>
      <c r="J308" s="70"/>
      <c r="K308" s="70"/>
      <c r="L308" s="71"/>
      <c r="N308" s="54"/>
    </row>
    <row r="309" spans="1:14" outlineLevel="1" x14ac:dyDescent="0.25">
      <c r="A309" s="25" t="s">
        <v>408</v>
      </c>
      <c r="B309" s="40"/>
      <c r="C309" s="70"/>
      <c r="D309" s="70"/>
      <c r="E309" s="71"/>
      <c r="H309" s="23"/>
      <c r="I309" s="40"/>
      <c r="J309" s="70"/>
      <c r="K309" s="70"/>
      <c r="L309" s="71"/>
      <c r="N309" s="54"/>
    </row>
    <row r="310" spans="1:14" outlineLevel="1" x14ac:dyDescent="0.25">
      <c r="A310" s="25" t="s">
        <v>409</v>
      </c>
      <c r="H310" s="23"/>
      <c r="N310" s="54"/>
    </row>
    <row r="311" spans="1:14" ht="37.5" x14ac:dyDescent="0.25">
      <c r="A311" s="37"/>
      <c r="B311" s="36" t="s">
        <v>28</v>
      </c>
      <c r="C311" s="37"/>
      <c r="D311" s="37"/>
      <c r="E311" s="37"/>
      <c r="F311" s="37"/>
      <c r="G311" s="38"/>
      <c r="H311" s="23"/>
      <c r="I311" s="29"/>
      <c r="J311" s="31"/>
      <c r="K311" s="31"/>
      <c r="L311" s="31"/>
      <c r="M311" s="31"/>
      <c r="N311" s="54"/>
    </row>
    <row r="312" spans="1:14" x14ac:dyDescent="0.25">
      <c r="A312" s="25" t="s">
        <v>5</v>
      </c>
      <c r="B312" s="48" t="s">
        <v>410</v>
      </c>
      <c r="C312" s="235">
        <f>SUM(C181:C182,C184:C187)</f>
        <v>0</v>
      </c>
      <c r="H312" s="23"/>
      <c r="I312" s="48"/>
      <c r="J312" s="70"/>
      <c r="N312" s="54"/>
    </row>
    <row r="313" spans="1:14" outlineLevel="1" x14ac:dyDescent="0.25">
      <c r="A313" s="25" t="s">
        <v>411</v>
      </c>
      <c r="B313" s="48"/>
      <c r="C313" s="70"/>
      <c r="H313" s="23"/>
      <c r="I313" s="48"/>
      <c r="J313" s="70"/>
      <c r="N313" s="54"/>
    </row>
    <row r="314" spans="1:14" outlineLevel="1" x14ac:dyDescent="0.25">
      <c r="A314" s="25" t="s">
        <v>412</v>
      </c>
      <c r="B314" s="48"/>
      <c r="C314" s="70"/>
      <c r="H314" s="23"/>
      <c r="I314" s="48"/>
      <c r="J314" s="70"/>
      <c r="N314" s="54"/>
    </row>
    <row r="315" spans="1:14" outlineLevel="1" x14ac:dyDescent="0.25">
      <c r="A315" s="25" t="s">
        <v>413</v>
      </c>
      <c r="B315" s="48"/>
      <c r="C315" s="70"/>
      <c r="H315" s="23"/>
      <c r="I315" s="48"/>
      <c r="J315" s="70"/>
      <c r="N315" s="54"/>
    </row>
    <row r="316" spans="1:14" outlineLevel="1" x14ac:dyDescent="0.25">
      <c r="A316" s="25" t="s">
        <v>414</v>
      </c>
      <c r="B316" s="48"/>
      <c r="C316" s="70"/>
      <c r="H316" s="23"/>
      <c r="I316" s="48"/>
      <c r="J316" s="70"/>
      <c r="N316" s="54"/>
    </row>
    <row r="317" spans="1:14" outlineLevel="1" x14ac:dyDescent="0.25">
      <c r="A317" s="25" t="s">
        <v>415</v>
      </c>
      <c r="B317" s="48"/>
      <c r="C317" s="70"/>
      <c r="H317" s="23"/>
      <c r="I317" s="48"/>
      <c r="J317" s="70"/>
      <c r="N317" s="54"/>
    </row>
    <row r="318" spans="1:14" outlineLevel="1" x14ac:dyDescent="0.25">
      <c r="A318" s="25" t="s">
        <v>416</v>
      </c>
      <c r="B318" s="48"/>
      <c r="C318" s="70"/>
      <c r="H318" s="23"/>
      <c r="I318" s="48"/>
      <c r="J318" s="70"/>
      <c r="N318" s="54"/>
    </row>
    <row r="319" spans="1:14" ht="18.75" x14ac:dyDescent="0.25">
      <c r="A319" s="37"/>
      <c r="B319" s="36" t="s">
        <v>29</v>
      </c>
      <c r="C319" s="37"/>
      <c r="D319" s="37"/>
      <c r="E319" s="37"/>
      <c r="F319" s="37"/>
      <c r="G319" s="38"/>
      <c r="H319" s="23"/>
      <c r="I319" s="29"/>
      <c r="J319" s="31"/>
      <c r="K319" s="31"/>
      <c r="L319" s="31"/>
      <c r="M319" s="31"/>
      <c r="N319" s="54"/>
    </row>
    <row r="320" spans="1:14" ht="15" customHeight="1" outlineLevel="1" x14ac:dyDescent="0.25">
      <c r="A320" s="44"/>
      <c r="B320" s="45" t="s">
        <v>417</v>
      </c>
      <c r="C320" s="44"/>
      <c r="D320" s="44"/>
      <c r="E320" s="46"/>
      <c r="F320" s="47"/>
      <c r="G320" s="47"/>
      <c r="H320" s="23"/>
      <c r="L320" s="23"/>
      <c r="M320" s="23"/>
      <c r="N320" s="54"/>
    </row>
    <row r="321" spans="1:14" outlineLevel="1" x14ac:dyDescent="0.25">
      <c r="A321" s="25" t="s">
        <v>418</v>
      </c>
      <c r="B321" s="40" t="s">
        <v>419</v>
      </c>
      <c r="C321" s="40"/>
      <c r="H321" s="23"/>
      <c r="I321" s="54"/>
      <c r="J321" s="54"/>
      <c r="K321" s="54"/>
      <c r="L321" s="54"/>
      <c r="M321" s="54"/>
      <c r="N321" s="54"/>
    </row>
    <row r="322" spans="1:14" outlineLevel="1" x14ac:dyDescent="0.25">
      <c r="A322" s="25" t="s">
        <v>420</v>
      </c>
      <c r="B322" s="40" t="s">
        <v>421</v>
      </c>
      <c r="C322" s="40"/>
      <c r="H322" s="23"/>
      <c r="I322" s="54"/>
      <c r="J322" s="54"/>
      <c r="K322" s="54"/>
      <c r="L322" s="54"/>
      <c r="M322" s="54"/>
      <c r="N322" s="54"/>
    </row>
    <row r="323" spans="1:14" outlineLevel="1" x14ac:dyDescent="0.25">
      <c r="A323" s="25" t="s">
        <v>422</v>
      </c>
      <c r="B323" s="40" t="s">
        <v>423</v>
      </c>
      <c r="C323" s="40"/>
      <c r="H323" s="23"/>
      <c r="I323" s="54"/>
      <c r="J323" s="54"/>
      <c r="K323" s="54"/>
      <c r="L323" s="54"/>
      <c r="M323" s="54"/>
      <c r="N323" s="54"/>
    </row>
    <row r="324" spans="1:14" outlineLevel="1" x14ac:dyDescent="0.25">
      <c r="A324" s="25" t="s">
        <v>424</v>
      </c>
      <c r="B324" s="40" t="s">
        <v>425</v>
      </c>
      <c r="H324" s="23"/>
      <c r="I324" s="54"/>
      <c r="J324" s="54"/>
      <c r="K324" s="54"/>
      <c r="L324" s="54"/>
      <c r="M324" s="54"/>
      <c r="N324" s="54"/>
    </row>
    <row r="325" spans="1:14" outlineLevel="1" x14ac:dyDescent="0.25">
      <c r="A325" s="25" t="s">
        <v>426</v>
      </c>
      <c r="B325" s="40" t="s">
        <v>427</v>
      </c>
      <c r="H325" s="23"/>
      <c r="I325" s="54"/>
      <c r="J325" s="54"/>
      <c r="K325" s="54"/>
      <c r="L325" s="54"/>
      <c r="M325" s="54"/>
      <c r="N325" s="54"/>
    </row>
    <row r="326" spans="1:14" outlineLevel="1" x14ac:dyDescent="0.25">
      <c r="A326" s="25" t="s">
        <v>428</v>
      </c>
      <c r="B326" s="40" t="s">
        <v>429</v>
      </c>
      <c r="H326" s="23"/>
      <c r="I326" s="54"/>
      <c r="J326" s="54"/>
      <c r="K326" s="54"/>
      <c r="L326" s="54"/>
      <c r="M326" s="54"/>
      <c r="N326" s="54"/>
    </row>
    <row r="327" spans="1:14" outlineLevel="1" x14ac:dyDescent="0.25">
      <c r="A327" s="25" t="s">
        <v>430</v>
      </c>
      <c r="B327" s="40" t="s">
        <v>431</v>
      </c>
      <c r="H327" s="23"/>
      <c r="I327" s="54"/>
      <c r="J327" s="54"/>
      <c r="K327" s="54"/>
      <c r="L327" s="54"/>
      <c r="M327" s="54"/>
      <c r="N327" s="54"/>
    </row>
    <row r="328" spans="1:14" outlineLevel="1" x14ac:dyDescent="0.25">
      <c r="A328" s="25" t="s">
        <v>432</v>
      </c>
      <c r="B328" s="40" t="s">
        <v>433</v>
      </c>
      <c r="H328" s="23"/>
      <c r="I328" s="54"/>
      <c r="J328" s="54"/>
      <c r="K328" s="54"/>
      <c r="L328" s="54"/>
      <c r="M328" s="54"/>
      <c r="N328" s="54"/>
    </row>
    <row r="329" spans="1:14" outlineLevel="1" x14ac:dyDescent="0.25">
      <c r="A329" s="25" t="s">
        <v>434</v>
      </c>
      <c r="B329" s="40" t="s">
        <v>435</v>
      </c>
      <c r="H329" s="23"/>
      <c r="I329" s="54"/>
      <c r="J329" s="54"/>
      <c r="K329" s="54"/>
      <c r="L329" s="54"/>
      <c r="M329" s="54"/>
      <c r="N329" s="54"/>
    </row>
    <row r="330" spans="1:14" outlineLevel="1" x14ac:dyDescent="0.25">
      <c r="A330" s="25" t="s">
        <v>436</v>
      </c>
      <c r="B330" s="53" t="s">
        <v>437</v>
      </c>
      <c r="H330" s="23"/>
      <c r="I330" s="54"/>
      <c r="J330" s="54"/>
      <c r="K330" s="54"/>
      <c r="L330" s="54"/>
      <c r="M330" s="54"/>
      <c r="N330" s="54"/>
    </row>
    <row r="331" spans="1:14" outlineLevel="1" x14ac:dyDescent="0.25">
      <c r="A331" s="25" t="s">
        <v>438</v>
      </c>
      <c r="B331" s="53" t="s">
        <v>437</v>
      </c>
      <c r="H331" s="23"/>
      <c r="I331" s="54"/>
      <c r="J331" s="54"/>
      <c r="K331" s="54"/>
      <c r="L331" s="54"/>
      <c r="M331" s="54"/>
      <c r="N331" s="54"/>
    </row>
    <row r="332" spans="1:14" outlineLevel="1" x14ac:dyDescent="0.25">
      <c r="A332" s="25" t="s">
        <v>439</v>
      </c>
      <c r="B332" s="53" t="s">
        <v>437</v>
      </c>
      <c r="H332" s="23"/>
      <c r="I332" s="54"/>
      <c r="J332" s="54"/>
      <c r="K332" s="54"/>
      <c r="L332" s="54"/>
      <c r="M332" s="54"/>
      <c r="N332" s="54"/>
    </row>
    <row r="333" spans="1:14" outlineLevel="1" x14ac:dyDescent="0.25">
      <c r="A333" s="25" t="s">
        <v>440</v>
      </c>
      <c r="B333" s="53" t="s">
        <v>437</v>
      </c>
      <c r="H333" s="23"/>
      <c r="I333" s="54"/>
      <c r="J333" s="54"/>
      <c r="K333" s="54"/>
      <c r="L333" s="54"/>
      <c r="M333" s="54"/>
      <c r="N333" s="54"/>
    </row>
    <row r="334" spans="1:14" outlineLevel="1" x14ac:dyDescent="0.25">
      <c r="A334" s="25" t="s">
        <v>441</v>
      </c>
      <c r="B334" s="53" t="s">
        <v>437</v>
      </c>
      <c r="H334" s="23"/>
      <c r="I334" s="54"/>
      <c r="J334" s="54"/>
      <c r="K334" s="54"/>
      <c r="L334" s="54"/>
      <c r="M334" s="54"/>
      <c r="N334" s="54"/>
    </row>
    <row r="335" spans="1:14" outlineLevel="1" x14ac:dyDescent="0.25">
      <c r="A335" s="25" t="s">
        <v>442</v>
      </c>
      <c r="B335" s="53" t="s">
        <v>437</v>
      </c>
      <c r="H335" s="23"/>
      <c r="I335" s="54"/>
      <c r="J335" s="54"/>
      <c r="K335" s="54"/>
      <c r="L335" s="54"/>
      <c r="M335" s="54"/>
      <c r="N335" s="54"/>
    </row>
    <row r="336" spans="1:14" outlineLevel="1" x14ac:dyDescent="0.25">
      <c r="A336" s="25" t="s">
        <v>443</v>
      </c>
      <c r="B336" s="53" t="s">
        <v>437</v>
      </c>
      <c r="H336" s="23"/>
      <c r="I336" s="54"/>
      <c r="J336" s="54"/>
      <c r="K336" s="54"/>
      <c r="L336" s="54"/>
      <c r="M336" s="54"/>
      <c r="N336" s="54"/>
    </row>
    <row r="337" spans="1:14" outlineLevel="1" x14ac:dyDescent="0.25">
      <c r="A337" s="25" t="s">
        <v>444</v>
      </c>
      <c r="B337" s="53" t="s">
        <v>437</v>
      </c>
      <c r="H337" s="23"/>
      <c r="I337" s="54"/>
      <c r="J337" s="54"/>
      <c r="K337" s="54"/>
      <c r="L337" s="54"/>
      <c r="M337" s="54"/>
      <c r="N337" s="54"/>
    </row>
    <row r="338" spans="1:14" outlineLevel="1" x14ac:dyDescent="0.25">
      <c r="A338" s="25" t="s">
        <v>445</v>
      </c>
      <c r="B338" s="53" t="s">
        <v>437</v>
      </c>
      <c r="H338" s="23"/>
      <c r="I338" s="54"/>
      <c r="J338" s="54"/>
      <c r="K338" s="54"/>
      <c r="L338" s="54"/>
      <c r="M338" s="54"/>
      <c r="N338" s="54"/>
    </row>
    <row r="339" spans="1:14" outlineLevel="1" x14ac:dyDescent="0.25">
      <c r="A339" s="25" t="s">
        <v>446</v>
      </c>
      <c r="B339" s="53" t="s">
        <v>437</v>
      </c>
      <c r="H339" s="23"/>
      <c r="I339" s="54"/>
      <c r="J339" s="54"/>
      <c r="K339" s="54"/>
      <c r="L339" s="54"/>
      <c r="M339" s="54"/>
      <c r="N339" s="54"/>
    </row>
    <row r="340" spans="1:14" outlineLevel="1" x14ac:dyDescent="0.25">
      <c r="A340" s="25" t="s">
        <v>447</v>
      </c>
      <c r="B340" s="53" t="s">
        <v>437</v>
      </c>
      <c r="H340" s="23"/>
      <c r="I340" s="54"/>
      <c r="J340" s="54"/>
      <c r="K340" s="54"/>
      <c r="L340" s="54"/>
      <c r="M340" s="54"/>
      <c r="N340" s="54"/>
    </row>
    <row r="341" spans="1:14" outlineLevel="1" x14ac:dyDescent="0.25">
      <c r="A341" s="25" t="s">
        <v>448</v>
      </c>
      <c r="B341" s="53" t="s">
        <v>437</v>
      </c>
      <c r="H341" s="23"/>
      <c r="I341" s="54"/>
      <c r="J341" s="54"/>
      <c r="K341" s="54"/>
      <c r="L341" s="54"/>
      <c r="M341" s="54"/>
      <c r="N341" s="54"/>
    </row>
    <row r="342" spans="1:14" outlineLevel="1" x14ac:dyDescent="0.25">
      <c r="A342" s="25" t="s">
        <v>449</v>
      </c>
      <c r="B342" s="53" t="s">
        <v>437</v>
      </c>
      <c r="H342" s="23"/>
      <c r="I342" s="54"/>
      <c r="J342" s="54"/>
      <c r="K342" s="54"/>
      <c r="L342" s="54"/>
      <c r="M342" s="54"/>
      <c r="N342" s="54"/>
    </row>
    <row r="343" spans="1:14" outlineLevel="1" x14ac:dyDescent="0.25">
      <c r="A343" s="25" t="s">
        <v>450</v>
      </c>
      <c r="B343" s="53" t="s">
        <v>437</v>
      </c>
      <c r="H343" s="23"/>
      <c r="I343" s="54"/>
      <c r="J343" s="54"/>
      <c r="K343" s="54"/>
      <c r="L343" s="54"/>
      <c r="M343" s="54"/>
      <c r="N343" s="54"/>
    </row>
    <row r="344" spans="1:14" outlineLevel="1" x14ac:dyDescent="0.25">
      <c r="A344" s="25" t="s">
        <v>451</v>
      </c>
      <c r="B344" s="53" t="s">
        <v>437</v>
      </c>
      <c r="H344" s="23"/>
      <c r="I344" s="54"/>
      <c r="J344" s="54"/>
      <c r="K344" s="54"/>
      <c r="L344" s="54"/>
      <c r="M344" s="54"/>
      <c r="N344" s="54"/>
    </row>
    <row r="345" spans="1:14" outlineLevel="1" x14ac:dyDescent="0.25">
      <c r="A345" s="25" t="s">
        <v>452</v>
      </c>
      <c r="B345" s="53" t="s">
        <v>437</v>
      </c>
      <c r="H345" s="23"/>
      <c r="I345" s="54"/>
      <c r="J345" s="54"/>
      <c r="K345" s="54"/>
      <c r="L345" s="54"/>
      <c r="M345" s="54"/>
      <c r="N345" s="54"/>
    </row>
    <row r="346" spans="1:14" outlineLevel="1" x14ac:dyDescent="0.25">
      <c r="A346" s="25" t="s">
        <v>453</v>
      </c>
      <c r="B346" s="53" t="s">
        <v>437</v>
      </c>
      <c r="H346" s="23"/>
      <c r="I346" s="54"/>
      <c r="J346" s="54"/>
      <c r="K346" s="54"/>
      <c r="L346" s="54"/>
      <c r="M346" s="54"/>
      <c r="N346" s="54"/>
    </row>
    <row r="347" spans="1:14" outlineLevel="1" x14ac:dyDescent="0.25">
      <c r="A347" s="25" t="s">
        <v>454</v>
      </c>
      <c r="B347" s="53" t="s">
        <v>437</v>
      </c>
      <c r="H347" s="23"/>
      <c r="I347" s="54"/>
      <c r="J347" s="54"/>
      <c r="K347" s="54"/>
      <c r="L347" s="54"/>
      <c r="M347" s="54"/>
      <c r="N347" s="54"/>
    </row>
    <row r="348" spans="1:14" outlineLevel="1" x14ac:dyDescent="0.25">
      <c r="A348" s="25" t="s">
        <v>455</v>
      </c>
      <c r="B348" s="53" t="s">
        <v>437</v>
      </c>
      <c r="H348" s="23"/>
      <c r="I348" s="54"/>
      <c r="J348" s="54"/>
      <c r="K348" s="54"/>
      <c r="L348" s="54"/>
      <c r="M348" s="54"/>
      <c r="N348" s="54"/>
    </row>
    <row r="349" spans="1:14" outlineLevel="1" x14ac:dyDescent="0.25">
      <c r="A349" s="25" t="s">
        <v>456</v>
      </c>
      <c r="B349" s="53" t="s">
        <v>437</v>
      </c>
      <c r="H349" s="23"/>
      <c r="I349" s="54"/>
      <c r="J349" s="54"/>
      <c r="K349" s="54"/>
      <c r="L349" s="54"/>
      <c r="M349" s="54"/>
      <c r="N349" s="54"/>
    </row>
    <row r="350" spans="1:14" outlineLevel="1" x14ac:dyDescent="0.25">
      <c r="A350" s="25" t="s">
        <v>457</v>
      </c>
      <c r="B350" s="53" t="s">
        <v>437</v>
      </c>
      <c r="H350" s="23"/>
      <c r="I350" s="54"/>
      <c r="J350" s="54"/>
      <c r="K350" s="54"/>
      <c r="L350" s="54"/>
      <c r="M350" s="54"/>
      <c r="N350" s="54"/>
    </row>
    <row r="351" spans="1:14" outlineLevel="1" x14ac:dyDescent="0.25">
      <c r="A351" s="25" t="s">
        <v>458</v>
      </c>
      <c r="B351" s="53" t="s">
        <v>437</v>
      </c>
      <c r="H351" s="23"/>
      <c r="I351" s="54"/>
      <c r="J351" s="54"/>
      <c r="K351" s="54"/>
      <c r="L351" s="54"/>
      <c r="M351" s="54"/>
      <c r="N351" s="54"/>
    </row>
    <row r="352" spans="1:14" outlineLevel="1" x14ac:dyDescent="0.25">
      <c r="A352" s="25" t="s">
        <v>459</v>
      </c>
      <c r="B352" s="53" t="s">
        <v>437</v>
      </c>
      <c r="H352" s="23"/>
      <c r="I352" s="54"/>
      <c r="J352" s="54"/>
      <c r="K352" s="54"/>
      <c r="L352" s="54"/>
      <c r="M352" s="54"/>
      <c r="N352" s="54"/>
    </row>
    <row r="353" spans="1:14" outlineLevel="1" x14ac:dyDescent="0.25">
      <c r="A353" s="25" t="s">
        <v>460</v>
      </c>
      <c r="B353" s="53" t="s">
        <v>437</v>
      </c>
      <c r="H353" s="23"/>
      <c r="I353" s="54"/>
      <c r="J353" s="54"/>
      <c r="K353" s="54"/>
      <c r="L353" s="54"/>
      <c r="M353" s="54"/>
      <c r="N353" s="54"/>
    </row>
    <row r="354" spans="1:14" outlineLevel="1" x14ac:dyDescent="0.25">
      <c r="A354" s="25" t="s">
        <v>461</v>
      </c>
      <c r="B354" s="53" t="s">
        <v>437</v>
      </c>
      <c r="H354" s="23"/>
      <c r="I354" s="54"/>
      <c r="J354" s="54"/>
      <c r="K354" s="54"/>
      <c r="L354" s="54"/>
      <c r="M354" s="54"/>
      <c r="N354" s="54"/>
    </row>
    <row r="355" spans="1:14" outlineLevel="1" x14ac:dyDescent="0.25">
      <c r="A355" s="25" t="s">
        <v>462</v>
      </c>
      <c r="B355" s="53" t="s">
        <v>437</v>
      </c>
      <c r="H355" s="23"/>
      <c r="I355" s="54"/>
      <c r="J355" s="54"/>
      <c r="K355" s="54"/>
      <c r="L355" s="54"/>
      <c r="M355" s="54"/>
      <c r="N355" s="54"/>
    </row>
    <row r="356" spans="1:14" outlineLevel="1" x14ac:dyDescent="0.25">
      <c r="A356" s="25" t="s">
        <v>463</v>
      </c>
      <c r="B356" s="53" t="s">
        <v>437</v>
      </c>
      <c r="H356" s="23"/>
      <c r="I356" s="54"/>
      <c r="J356" s="54"/>
      <c r="K356" s="54"/>
      <c r="L356" s="54"/>
      <c r="M356" s="54"/>
      <c r="N356" s="54"/>
    </row>
    <row r="357" spans="1:14" outlineLevel="1" x14ac:dyDescent="0.25">
      <c r="A357" s="25" t="s">
        <v>464</v>
      </c>
      <c r="B357" s="53" t="s">
        <v>437</v>
      </c>
      <c r="H357" s="23"/>
      <c r="I357" s="54"/>
      <c r="J357" s="54"/>
      <c r="K357" s="54"/>
      <c r="L357" s="54"/>
      <c r="M357" s="54"/>
      <c r="N357" s="54"/>
    </row>
    <row r="358" spans="1:14" outlineLevel="1" x14ac:dyDescent="0.25">
      <c r="A358" s="25" t="s">
        <v>465</v>
      </c>
      <c r="B358" s="53" t="s">
        <v>437</v>
      </c>
      <c r="H358" s="23"/>
      <c r="I358" s="54"/>
      <c r="J358" s="54"/>
      <c r="K358" s="54"/>
      <c r="L358" s="54"/>
      <c r="M358" s="54"/>
      <c r="N358" s="54"/>
    </row>
    <row r="359" spans="1:14" outlineLevel="1" x14ac:dyDescent="0.25">
      <c r="A359" s="25" t="s">
        <v>466</v>
      </c>
      <c r="B359" s="53" t="s">
        <v>437</v>
      </c>
      <c r="H359" s="23"/>
      <c r="I359" s="54"/>
      <c r="J359" s="54"/>
      <c r="K359" s="54"/>
      <c r="L359" s="54"/>
      <c r="M359" s="54"/>
      <c r="N359" s="54"/>
    </row>
    <row r="360" spans="1:14" outlineLevel="1" x14ac:dyDescent="0.25">
      <c r="A360" s="25" t="s">
        <v>467</v>
      </c>
      <c r="B360" s="53" t="s">
        <v>437</v>
      </c>
      <c r="H360" s="23"/>
      <c r="I360" s="54"/>
      <c r="J360" s="54"/>
      <c r="K360" s="54"/>
      <c r="L360" s="54"/>
      <c r="M360" s="54"/>
      <c r="N360" s="54"/>
    </row>
    <row r="361" spans="1:14" outlineLevel="1" x14ac:dyDescent="0.25">
      <c r="A361" s="25" t="s">
        <v>468</v>
      </c>
      <c r="B361" s="53" t="s">
        <v>437</v>
      </c>
      <c r="H361" s="23"/>
      <c r="I361" s="54"/>
      <c r="J361" s="54"/>
      <c r="K361" s="54"/>
      <c r="L361" s="54"/>
      <c r="M361" s="54"/>
      <c r="N361" s="54"/>
    </row>
    <row r="362" spans="1:14" outlineLevel="1" x14ac:dyDescent="0.25">
      <c r="A362" s="25" t="s">
        <v>469</v>
      </c>
      <c r="B362" s="53" t="s">
        <v>437</v>
      </c>
      <c r="H362" s="23"/>
      <c r="I362" s="54"/>
      <c r="J362" s="54"/>
      <c r="K362" s="54"/>
      <c r="L362" s="54"/>
      <c r="M362" s="54"/>
      <c r="N362" s="54"/>
    </row>
    <row r="363" spans="1:14" outlineLevel="1" x14ac:dyDescent="0.25">
      <c r="A363" s="25" t="s">
        <v>470</v>
      </c>
      <c r="B363" s="53" t="s">
        <v>437</v>
      </c>
      <c r="H363" s="23"/>
      <c r="I363" s="54"/>
      <c r="J363" s="54"/>
      <c r="K363" s="54"/>
      <c r="L363" s="54"/>
      <c r="M363" s="54"/>
      <c r="N363" s="54"/>
    </row>
    <row r="364" spans="1:14" outlineLevel="1" x14ac:dyDescent="0.25">
      <c r="A364" s="25" t="s">
        <v>471</v>
      </c>
      <c r="B364" s="53" t="s">
        <v>437</v>
      </c>
      <c r="H364" s="23"/>
      <c r="I364" s="54"/>
      <c r="J364" s="54"/>
      <c r="K364" s="54"/>
      <c r="L364" s="54"/>
      <c r="M364" s="54"/>
      <c r="N364" s="54"/>
    </row>
    <row r="365" spans="1:14" outlineLevel="1" x14ac:dyDescent="0.25">
      <c r="A365" s="25" t="s">
        <v>472</v>
      </c>
      <c r="B365" s="53" t="s">
        <v>437</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1:14" x14ac:dyDescent="0.25">
      <c r="A369" s="54"/>
      <c r="B369" s="54"/>
      <c r="C369" s="54"/>
      <c r="D369" s="54"/>
      <c r="E369" s="54"/>
      <c r="F369" s="54"/>
      <c r="G369" s="54"/>
      <c r="H369" s="23"/>
      <c r="I369" s="54"/>
      <c r="J369" s="54"/>
      <c r="K369" s="54"/>
      <c r="L369" s="54"/>
      <c r="M369" s="54"/>
      <c r="N369" s="54"/>
    </row>
    <row r="370" spans="1:14" x14ac:dyDescent="0.25">
      <c r="A370" s="54"/>
      <c r="B370" s="54"/>
      <c r="C370" s="54"/>
      <c r="D370" s="54"/>
      <c r="E370" s="54"/>
      <c r="F370" s="54"/>
      <c r="G370" s="54"/>
      <c r="H370" s="23"/>
      <c r="I370" s="54"/>
      <c r="J370" s="54"/>
      <c r="K370" s="54"/>
      <c r="L370" s="54"/>
      <c r="M370" s="54"/>
      <c r="N370" s="54"/>
    </row>
    <row r="371" spans="1:14" x14ac:dyDescent="0.25">
      <c r="A371" s="54"/>
      <c r="B371" s="54"/>
      <c r="C371" s="54"/>
      <c r="D371" s="54"/>
      <c r="E371" s="54"/>
      <c r="F371" s="54"/>
      <c r="G371" s="54"/>
      <c r="H371" s="23"/>
      <c r="I371" s="54"/>
      <c r="J371" s="54"/>
      <c r="K371" s="54"/>
      <c r="L371" s="54"/>
      <c r="M371" s="54"/>
      <c r="N371" s="54"/>
    </row>
    <row r="372" spans="1:14" x14ac:dyDescent="0.25">
      <c r="A372" s="54"/>
      <c r="B372" s="54"/>
      <c r="C372" s="54"/>
      <c r="D372" s="54"/>
      <c r="E372" s="54"/>
      <c r="F372" s="54"/>
      <c r="G372" s="54"/>
      <c r="H372" s="23"/>
      <c r="I372" s="54"/>
      <c r="J372" s="54"/>
      <c r="K372" s="54"/>
      <c r="L372" s="54"/>
      <c r="M372" s="54"/>
      <c r="N372" s="54"/>
    </row>
    <row r="373" spans="1:14" x14ac:dyDescent="0.25">
      <c r="A373" s="54"/>
      <c r="B373" s="54"/>
      <c r="C373" s="54"/>
      <c r="D373" s="54"/>
      <c r="E373" s="54"/>
      <c r="F373" s="54"/>
      <c r="G373" s="54"/>
      <c r="H373" s="23"/>
      <c r="I373" s="54"/>
      <c r="J373" s="54"/>
      <c r="K373" s="54"/>
      <c r="L373" s="54"/>
      <c r="M373" s="54"/>
      <c r="N373" s="54"/>
    </row>
    <row r="374" spans="1:14" x14ac:dyDescent="0.25">
      <c r="A374" s="54"/>
      <c r="B374" s="54"/>
      <c r="C374" s="54"/>
      <c r="D374" s="54"/>
      <c r="E374" s="54"/>
      <c r="F374" s="54"/>
      <c r="G374" s="54"/>
      <c r="H374" s="23"/>
      <c r="I374" s="54"/>
      <c r="J374" s="54"/>
      <c r="K374" s="54"/>
      <c r="L374" s="54"/>
      <c r="M374" s="54"/>
      <c r="N374" s="54"/>
    </row>
    <row r="375" spans="1:14" x14ac:dyDescent="0.25">
      <c r="A375" s="54"/>
      <c r="B375" s="54"/>
      <c r="C375" s="54"/>
      <c r="D375" s="54"/>
      <c r="E375" s="54"/>
      <c r="F375" s="54"/>
      <c r="G375" s="54"/>
      <c r="H375" s="23"/>
      <c r="I375" s="54"/>
      <c r="J375" s="54"/>
      <c r="K375" s="54"/>
      <c r="L375" s="54"/>
      <c r="M375" s="54"/>
      <c r="N375" s="54"/>
    </row>
    <row r="376" spans="1:14" x14ac:dyDescent="0.25">
      <c r="A376" s="54"/>
      <c r="B376" s="54"/>
      <c r="C376" s="54"/>
      <c r="D376" s="54"/>
      <c r="E376" s="54"/>
      <c r="F376" s="54"/>
      <c r="G376" s="54"/>
      <c r="H376" s="23"/>
      <c r="I376" s="54"/>
      <c r="J376" s="54"/>
      <c r="K376" s="54"/>
      <c r="L376" s="54"/>
      <c r="M376" s="54"/>
      <c r="N376" s="54"/>
    </row>
    <row r="377" spans="1:14" x14ac:dyDescent="0.25">
      <c r="A377" s="54"/>
      <c r="B377" s="54"/>
      <c r="C377" s="54"/>
      <c r="D377" s="54"/>
      <c r="E377" s="54"/>
      <c r="F377" s="54"/>
      <c r="G377" s="54"/>
      <c r="H377" s="23"/>
      <c r="I377" s="54"/>
      <c r="J377" s="54"/>
      <c r="K377" s="54"/>
      <c r="L377" s="54"/>
      <c r="M377" s="54"/>
      <c r="N377" s="54"/>
    </row>
    <row r="378" spans="1:14" x14ac:dyDescent="0.25">
      <c r="A378" s="54"/>
      <c r="B378" s="54"/>
      <c r="C378" s="54"/>
      <c r="D378" s="54"/>
      <c r="E378" s="54"/>
      <c r="F378" s="54"/>
      <c r="G378" s="54"/>
      <c r="H378" s="23"/>
      <c r="I378" s="54"/>
      <c r="J378" s="54"/>
      <c r="K378" s="54"/>
      <c r="L378" s="54"/>
      <c r="M378" s="54"/>
      <c r="N378" s="54"/>
    </row>
    <row r="379" spans="1:14" x14ac:dyDescent="0.25">
      <c r="A379" s="54"/>
      <c r="B379" s="54"/>
      <c r="C379" s="54"/>
      <c r="D379" s="54"/>
      <c r="E379" s="54"/>
      <c r="F379" s="54"/>
      <c r="G379" s="54"/>
      <c r="H379" s="23"/>
      <c r="I379" s="54"/>
      <c r="J379" s="54"/>
      <c r="K379" s="54"/>
      <c r="L379" s="54"/>
      <c r="M379" s="54"/>
      <c r="N379" s="54"/>
    </row>
    <row r="380" spans="1:14" x14ac:dyDescent="0.25">
      <c r="A380" s="54"/>
      <c r="B380" s="54"/>
      <c r="C380" s="54"/>
      <c r="D380" s="54"/>
      <c r="E380" s="54"/>
      <c r="F380" s="54"/>
      <c r="G380" s="54"/>
      <c r="H380" s="23"/>
      <c r="I380" s="54"/>
      <c r="J380" s="54"/>
      <c r="K380" s="54"/>
      <c r="L380" s="54"/>
      <c r="M380" s="54"/>
      <c r="N380" s="54"/>
    </row>
    <row r="381" spans="1:14" x14ac:dyDescent="0.25">
      <c r="A381" s="54"/>
      <c r="B381" s="54"/>
      <c r="C381" s="54"/>
      <c r="D381" s="54"/>
      <c r="E381" s="54"/>
      <c r="F381" s="54"/>
      <c r="G381" s="54"/>
      <c r="H381" s="23"/>
      <c r="I381" s="54"/>
      <c r="J381" s="54"/>
      <c r="K381" s="54"/>
      <c r="L381" s="54"/>
      <c r="M381" s="54"/>
      <c r="N381" s="54"/>
    </row>
    <row r="382" spans="1:14" x14ac:dyDescent="0.25">
      <c r="A382" s="54"/>
      <c r="B382" s="54"/>
      <c r="C382" s="54"/>
      <c r="D382" s="54"/>
      <c r="E382" s="54"/>
      <c r="F382" s="54"/>
      <c r="G382" s="54"/>
      <c r="H382" s="23"/>
      <c r="I382" s="54"/>
      <c r="J382" s="54"/>
      <c r="K382" s="54"/>
      <c r="L382" s="54"/>
      <c r="M382" s="54"/>
      <c r="N382" s="54"/>
    </row>
    <row r="383" spans="1:14" x14ac:dyDescent="0.25">
      <c r="A383" s="54"/>
      <c r="B383" s="54"/>
      <c r="C383" s="54"/>
      <c r="D383" s="54"/>
      <c r="E383" s="54"/>
      <c r="F383" s="54"/>
      <c r="G383" s="54"/>
      <c r="H383" s="23"/>
      <c r="I383" s="54"/>
      <c r="J383" s="54"/>
      <c r="K383" s="54"/>
      <c r="L383" s="54"/>
      <c r="M383" s="54"/>
      <c r="N383" s="54"/>
    </row>
    <row r="384" spans="1:14" x14ac:dyDescent="0.25">
      <c r="A384" s="54"/>
      <c r="B384" s="54"/>
      <c r="C384" s="54"/>
      <c r="D384" s="54"/>
      <c r="E384" s="54"/>
      <c r="F384" s="54"/>
      <c r="G384" s="54"/>
      <c r="H384" s="23"/>
      <c r="I384" s="54"/>
      <c r="J384" s="54"/>
      <c r="K384" s="54"/>
      <c r="L384" s="54"/>
      <c r="M384" s="54"/>
      <c r="N384" s="54"/>
    </row>
    <row r="385" spans="1:14" x14ac:dyDescent="0.25">
      <c r="A385" s="54"/>
      <c r="B385" s="54"/>
      <c r="C385" s="54"/>
      <c r="D385" s="54"/>
      <c r="E385" s="54"/>
      <c r="F385" s="54"/>
      <c r="G385" s="54"/>
      <c r="H385" s="23"/>
      <c r="I385" s="54"/>
      <c r="J385" s="54"/>
      <c r="K385" s="54"/>
      <c r="L385" s="54"/>
      <c r="M385" s="54"/>
      <c r="N385" s="54"/>
    </row>
    <row r="386" spans="1:14" x14ac:dyDescent="0.25">
      <c r="A386" s="54"/>
      <c r="B386" s="54"/>
      <c r="C386" s="54"/>
      <c r="D386" s="54"/>
      <c r="E386" s="54"/>
      <c r="F386" s="54"/>
      <c r="G386" s="54"/>
      <c r="H386" s="23"/>
      <c r="I386" s="54"/>
      <c r="J386" s="54"/>
      <c r="K386" s="54"/>
      <c r="L386" s="54"/>
      <c r="M386" s="54"/>
      <c r="N386" s="54"/>
    </row>
    <row r="387" spans="1:14" x14ac:dyDescent="0.25">
      <c r="A387" s="54"/>
      <c r="B387" s="54"/>
      <c r="C387" s="54"/>
      <c r="D387" s="54"/>
      <c r="E387" s="54"/>
      <c r="F387" s="54"/>
      <c r="G387" s="54"/>
      <c r="H387" s="23"/>
      <c r="I387" s="54"/>
      <c r="J387" s="54"/>
      <c r="K387" s="54"/>
      <c r="L387" s="54"/>
      <c r="M387" s="54"/>
      <c r="N387" s="54"/>
    </row>
    <row r="388" spans="1:14" x14ac:dyDescent="0.25">
      <c r="A388" s="54"/>
      <c r="B388" s="54"/>
      <c r="C388" s="54"/>
      <c r="D388" s="54"/>
      <c r="E388" s="54"/>
      <c r="F388" s="54"/>
      <c r="G388" s="54"/>
      <c r="H388" s="23"/>
      <c r="I388" s="54"/>
      <c r="J388" s="54"/>
      <c r="K388" s="54"/>
      <c r="L388" s="54"/>
      <c r="M388" s="54"/>
      <c r="N388" s="54"/>
    </row>
    <row r="389" spans="1:14" x14ac:dyDescent="0.25">
      <c r="A389" s="54"/>
      <c r="B389" s="54"/>
      <c r="C389" s="54"/>
      <c r="D389" s="54"/>
      <c r="E389" s="54"/>
      <c r="F389" s="54"/>
      <c r="G389" s="54"/>
      <c r="H389" s="23"/>
      <c r="I389" s="54"/>
      <c r="J389" s="54"/>
      <c r="K389" s="54"/>
      <c r="L389" s="54"/>
      <c r="M389" s="54"/>
      <c r="N389" s="54"/>
    </row>
    <row r="390" spans="1:14" x14ac:dyDescent="0.25">
      <c r="A390" s="54"/>
      <c r="B390" s="54"/>
      <c r="C390" s="54"/>
      <c r="D390" s="54"/>
      <c r="E390" s="54"/>
      <c r="F390" s="54"/>
      <c r="G390" s="54"/>
      <c r="H390" s="23"/>
      <c r="I390" s="54"/>
      <c r="J390" s="54"/>
      <c r="K390" s="54"/>
      <c r="L390" s="54"/>
      <c r="M390" s="54"/>
      <c r="N390" s="54"/>
    </row>
    <row r="391" spans="1:14" x14ac:dyDescent="0.25">
      <c r="A391" s="54"/>
      <c r="B391" s="54"/>
      <c r="C391" s="54"/>
      <c r="D391" s="54"/>
      <c r="E391" s="54"/>
      <c r="F391" s="54"/>
      <c r="G391" s="54"/>
      <c r="H391" s="23"/>
      <c r="I391" s="54"/>
      <c r="J391" s="54"/>
      <c r="K391" s="54"/>
      <c r="L391" s="54"/>
      <c r="M391" s="54"/>
      <c r="N391" s="54"/>
    </row>
    <row r="392" spans="1:14" x14ac:dyDescent="0.25">
      <c r="A392" s="54"/>
      <c r="B392" s="54"/>
      <c r="C392" s="54"/>
      <c r="D392" s="54"/>
      <c r="E392" s="54"/>
      <c r="F392" s="54"/>
      <c r="G392" s="54"/>
      <c r="H392" s="23"/>
      <c r="I392" s="54"/>
      <c r="J392" s="54"/>
      <c r="K392" s="54"/>
      <c r="L392" s="54"/>
      <c r="M392" s="54"/>
      <c r="N392" s="54"/>
    </row>
    <row r="393" spans="1:14" x14ac:dyDescent="0.25">
      <c r="A393" s="54"/>
      <c r="B393" s="54"/>
      <c r="C393" s="54"/>
      <c r="D393" s="54"/>
      <c r="E393" s="54"/>
      <c r="F393" s="54"/>
      <c r="G393" s="54"/>
      <c r="H393" s="23"/>
      <c r="I393" s="54"/>
      <c r="J393" s="54"/>
      <c r="K393" s="54"/>
      <c r="L393" s="54"/>
      <c r="M393" s="54"/>
      <c r="N393" s="54"/>
    </row>
    <row r="394" spans="1:14" x14ac:dyDescent="0.25">
      <c r="A394" s="54"/>
      <c r="B394" s="54"/>
      <c r="C394" s="54"/>
      <c r="D394" s="54"/>
      <c r="E394" s="54"/>
      <c r="F394" s="54"/>
      <c r="G394" s="54"/>
      <c r="H394" s="23"/>
      <c r="I394" s="54"/>
      <c r="J394" s="54"/>
      <c r="K394" s="54"/>
      <c r="L394" s="54"/>
      <c r="M394" s="54"/>
      <c r="N394" s="54"/>
    </row>
    <row r="395" spans="1:14" x14ac:dyDescent="0.25">
      <c r="A395" s="54"/>
      <c r="B395" s="54"/>
      <c r="C395" s="54"/>
      <c r="D395" s="54"/>
      <c r="E395" s="54"/>
      <c r="F395" s="54"/>
      <c r="G395" s="54"/>
      <c r="H395" s="23"/>
      <c r="I395" s="54"/>
      <c r="J395" s="54"/>
      <c r="K395" s="54"/>
      <c r="L395" s="54"/>
      <c r="M395" s="54"/>
      <c r="N395" s="54"/>
    </row>
    <row r="396" spans="1:14" x14ac:dyDescent="0.25">
      <c r="A396" s="54"/>
      <c r="B396" s="54"/>
      <c r="C396" s="54"/>
      <c r="D396" s="54"/>
      <c r="E396" s="54"/>
      <c r="F396" s="54"/>
      <c r="G396" s="54"/>
      <c r="H396" s="23"/>
      <c r="I396" s="54"/>
      <c r="J396" s="54"/>
      <c r="K396" s="54"/>
      <c r="L396" s="54"/>
      <c r="M396" s="54"/>
      <c r="N396" s="54"/>
    </row>
    <row r="397" spans="1:14" x14ac:dyDescent="0.25">
      <c r="A397" s="54"/>
      <c r="B397" s="54"/>
      <c r="C397" s="54"/>
      <c r="D397" s="54"/>
      <c r="E397" s="54"/>
      <c r="F397" s="54"/>
      <c r="G397" s="54"/>
      <c r="H397" s="23"/>
      <c r="I397" s="54"/>
      <c r="J397" s="54"/>
      <c r="K397" s="54"/>
      <c r="L397" s="54"/>
      <c r="M397" s="54"/>
      <c r="N397" s="54"/>
    </row>
    <row r="398" spans="1:14" x14ac:dyDescent="0.25">
      <c r="A398" s="54"/>
      <c r="B398" s="54"/>
      <c r="C398" s="54"/>
      <c r="D398" s="54"/>
      <c r="E398" s="54"/>
      <c r="F398" s="54"/>
      <c r="G398" s="54"/>
      <c r="H398" s="23"/>
      <c r="I398" s="54"/>
      <c r="J398" s="54"/>
      <c r="K398" s="54"/>
      <c r="L398" s="54"/>
      <c r="M398" s="54"/>
      <c r="N398" s="54"/>
    </row>
    <row r="399" spans="1:14" x14ac:dyDescent="0.25">
      <c r="A399" s="54"/>
      <c r="B399" s="54"/>
      <c r="C399" s="54"/>
      <c r="D399" s="54"/>
      <c r="E399" s="54"/>
      <c r="F399" s="54"/>
      <c r="G399" s="54"/>
      <c r="H399" s="23"/>
      <c r="I399" s="54"/>
      <c r="J399" s="54"/>
      <c r="K399" s="54"/>
      <c r="L399" s="54"/>
      <c r="M399" s="54"/>
      <c r="N399" s="54"/>
    </row>
    <row r="400" spans="1:14" x14ac:dyDescent="0.25">
      <c r="A400" s="54"/>
      <c r="B400" s="54"/>
      <c r="C400" s="54"/>
      <c r="D400" s="54"/>
      <c r="E400" s="54"/>
      <c r="F400" s="54"/>
      <c r="G400" s="54"/>
      <c r="H400" s="23"/>
      <c r="I400" s="54"/>
      <c r="J400" s="54"/>
      <c r="K400" s="54"/>
      <c r="L400" s="54"/>
      <c r="M400" s="54"/>
      <c r="N400" s="54"/>
    </row>
    <row r="401" spans="1:14" x14ac:dyDescent="0.25">
      <c r="A401" s="54"/>
      <c r="B401" s="54"/>
      <c r="C401" s="54"/>
      <c r="D401" s="54"/>
      <c r="E401" s="54"/>
      <c r="F401" s="54"/>
      <c r="G401" s="54"/>
      <c r="H401" s="23"/>
      <c r="I401" s="54"/>
      <c r="J401" s="54"/>
      <c r="K401" s="54"/>
      <c r="L401" s="54"/>
      <c r="M401" s="54"/>
      <c r="N401" s="54"/>
    </row>
    <row r="402" spans="1:14" x14ac:dyDescent="0.25">
      <c r="A402" s="54"/>
      <c r="B402" s="54"/>
      <c r="C402" s="54"/>
      <c r="D402" s="54"/>
      <c r="E402" s="54"/>
      <c r="F402" s="54"/>
      <c r="G402" s="54"/>
      <c r="H402" s="23"/>
      <c r="I402" s="54"/>
      <c r="J402" s="54"/>
      <c r="K402" s="54"/>
      <c r="L402" s="54"/>
      <c r="M402" s="54"/>
      <c r="N402" s="54"/>
    </row>
    <row r="403" spans="1:14" x14ac:dyDescent="0.25">
      <c r="A403" s="54"/>
      <c r="B403" s="54"/>
      <c r="C403" s="54"/>
      <c r="D403" s="54"/>
      <c r="E403" s="54"/>
      <c r="F403" s="54"/>
      <c r="G403" s="54"/>
      <c r="H403" s="23"/>
      <c r="I403" s="54"/>
      <c r="J403" s="54"/>
      <c r="K403" s="54"/>
      <c r="L403" s="54"/>
      <c r="M403" s="54"/>
      <c r="N403" s="54"/>
    </row>
    <row r="404" spans="1:14" x14ac:dyDescent="0.25">
      <c r="A404" s="54"/>
      <c r="B404" s="54"/>
      <c r="C404" s="54"/>
      <c r="D404" s="54"/>
      <c r="E404" s="54"/>
      <c r="F404" s="54"/>
      <c r="G404" s="54"/>
      <c r="H404" s="23"/>
      <c r="I404" s="54"/>
      <c r="J404" s="54"/>
      <c r="K404" s="54"/>
      <c r="L404" s="54"/>
      <c r="M404" s="54"/>
      <c r="N404" s="54"/>
    </row>
    <row r="405" spans="1:14" x14ac:dyDescent="0.25">
      <c r="A405" s="54"/>
      <c r="B405" s="54"/>
      <c r="C405" s="54"/>
      <c r="D405" s="54"/>
      <c r="E405" s="54"/>
      <c r="F405" s="54"/>
      <c r="G405" s="54"/>
      <c r="H405" s="23"/>
      <c r="I405" s="54"/>
      <c r="J405" s="54"/>
      <c r="K405" s="54"/>
      <c r="L405" s="54"/>
      <c r="M405" s="54"/>
      <c r="N405" s="54"/>
    </row>
    <row r="406" spans="1:14" x14ac:dyDescent="0.25">
      <c r="A406" s="54"/>
      <c r="B406" s="54"/>
      <c r="C406" s="54"/>
      <c r="D406" s="54"/>
      <c r="E406" s="54"/>
      <c r="F406" s="54"/>
      <c r="G406" s="54"/>
      <c r="H406" s="23"/>
      <c r="I406" s="54"/>
      <c r="J406" s="54"/>
      <c r="K406" s="54"/>
      <c r="L406" s="54"/>
      <c r="M406" s="54"/>
      <c r="N406" s="54"/>
    </row>
    <row r="407" spans="1:14" x14ac:dyDescent="0.25">
      <c r="A407" s="54"/>
      <c r="B407" s="54"/>
      <c r="C407" s="54"/>
      <c r="D407" s="54"/>
      <c r="E407" s="54"/>
      <c r="F407" s="54"/>
      <c r="G407" s="54"/>
      <c r="H407" s="23"/>
      <c r="I407" s="54"/>
      <c r="J407" s="54"/>
      <c r="K407" s="54"/>
      <c r="L407" s="54"/>
      <c r="M407" s="54"/>
      <c r="N407" s="54"/>
    </row>
    <row r="408" spans="1:14" x14ac:dyDescent="0.25">
      <c r="A408" s="54"/>
      <c r="B408" s="54"/>
      <c r="C408" s="54"/>
      <c r="D408" s="54"/>
      <c r="E408" s="54"/>
      <c r="F408" s="54"/>
      <c r="G408" s="54"/>
      <c r="H408" s="23"/>
      <c r="I408" s="54"/>
      <c r="J408" s="54"/>
      <c r="K408" s="54"/>
      <c r="L408" s="54"/>
      <c r="M408" s="54"/>
      <c r="N408" s="54"/>
    </row>
    <row r="409" spans="1:14" x14ac:dyDescent="0.25">
      <c r="A409" s="54"/>
      <c r="B409" s="54"/>
      <c r="C409" s="54"/>
      <c r="D409" s="54"/>
      <c r="E409" s="54"/>
      <c r="F409" s="54"/>
      <c r="G409" s="54"/>
      <c r="H409" s="23"/>
      <c r="I409" s="54"/>
      <c r="J409" s="54"/>
      <c r="K409" s="54"/>
      <c r="L409" s="54"/>
      <c r="M409" s="54"/>
      <c r="N409" s="54"/>
    </row>
    <row r="410" spans="1:14" x14ac:dyDescent="0.25">
      <c r="A410" s="54"/>
      <c r="B410" s="54"/>
      <c r="C410" s="54"/>
      <c r="D410" s="54"/>
      <c r="E410" s="54"/>
      <c r="F410" s="54"/>
      <c r="G410" s="54"/>
      <c r="H410" s="23"/>
      <c r="I410" s="54"/>
      <c r="J410" s="54"/>
      <c r="K410" s="54"/>
      <c r="L410" s="54"/>
      <c r="M410" s="54"/>
      <c r="N410" s="54"/>
    </row>
    <row r="411" spans="1:14" x14ac:dyDescent="0.25">
      <c r="A411" s="54"/>
      <c r="B411" s="54"/>
      <c r="C411" s="54"/>
      <c r="D411" s="54"/>
      <c r="E411" s="54"/>
      <c r="F411" s="54"/>
      <c r="G411" s="54"/>
      <c r="H411" s="23"/>
      <c r="I411" s="54"/>
      <c r="J411" s="54"/>
      <c r="K411" s="54"/>
      <c r="L411" s="54"/>
      <c r="M411" s="54"/>
      <c r="N411" s="54"/>
    </row>
    <row r="412" spans="1:14" x14ac:dyDescent="0.25">
      <c r="A412" s="54"/>
      <c r="B412" s="54"/>
      <c r="C412" s="54"/>
      <c r="D412" s="54"/>
      <c r="E412" s="54"/>
      <c r="F412" s="54"/>
      <c r="G412" s="54"/>
      <c r="H412" s="23"/>
      <c r="I412" s="54"/>
      <c r="J412" s="54"/>
      <c r="K412" s="54"/>
      <c r="L412" s="54"/>
      <c r="M412" s="54"/>
      <c r="N412" s="54"/>
    </row>
    <row r="413" spans="1:14" x14ac:dyDescent="0.25">
      <c r="A413" s="54"/>
      <c r="B413" s="54"/>
      <c r="C413" s="54"/>
      <c r="D413" s="54"/>
      <c r="E413" s="54"/>
      <c r="F413" s="54"/>
      <c r="G413" s="54"/>
      <c r="H413" s="23"/>
      <c r="I413" s="54"/>
      <c r="J413" s="54"/>
      <c r="K413" s="54"/>
      <c r="L413" s="54"/>
      <c r="M413" s="54"/>
      <c r="N413" s="54"/>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oddFooter>&amp;R&amp;1#&amp;"Calibri"&amp;10&amp;KFF0000|PUBLIC|&amp;LPUBLIC</oddFooter>
    <evenFooter>&amp;LPUBLIC</evenFooter>
    <firstFooter>&amp;LPUBLIC</firstFoot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C180" sqref="C180"/>
    </sheetView>
  </sheetViews>
  <sheetFormatPr defaultColWidth="8.85546875" defaultRowHeight="15" outlineLevelRow="1" x14ac:dyDescent="0.25"/>
  <cols>
    <col min="1" max="1" width="13.85546875" style="103" customWidth="1"/>
    <col min="2" max="2" width="60.85546875" style="103" customWidth="1"/>
    <col min="3" max="3" width="41" style="103" customWidth="1"/>
    <col min="4" max="4" width="40.85546875" style="103" customWidth="1"/>
    <col min="5" max="5" width="6.7109375" style="103" customWidth="1"/>
    <col min="6" max="6" width="41.5703125" style="103" customWidth="1"/>
    <col min="7" max="7" width="41.5703125" style="98" customWidth="1"/>
    <col min="8" max="16384" width="8.85546875" style="99"/>
  </cols>
  <sheetData>
    <row r="1" spans="1:7" ht="31.5" x14ac:dyDescent="0.25">
      <c r="A1" s="141" t="s">
        <v>473</v>
      </c>
      <c r="B1" s="141"/>
      <c r="C1" s="98"/>
      <c r="D1" s="98"/>
      <c r="E1" s="98"/>
      <c r="F1" s="148" t="s">
        <v>1285</v>
      </c>
    </row>
    <row r="2" spans="1:7" ht="15.75" thickBot="1" x14ac:dyDescent="0.3">
      <c r="A2" s="98"/>
      <c r="B2" s="98"/>
      <c r="C2" s="98"/>
      <c r="D2" s="98"/>
      <c r="E2" s="98"/>
      <c r="F2" s="98"/>
    </row>
    <row r="3" spans="1:7" ht="19.5" thickBot="1" x14ac:dyDescent="0.3">
      <c r="A3" s="100"/>
      <c r="B3" s="101" t="s">
        <v>21</v>
      </c>
      <c r="C3" s="102" t="s">
        <v>1273</v>
      </c>
      <c r="D3" s="100"/>
      <c r="E3" s="100"/>
      <c r="F3" s="98"/>
      <c r="G3" s="100"/>
    </row>
    <row r="4" spans="1:7" ht="15.75" thickBot="1" x14ac:dyDescent="0.3"/>
    <row r="5" spans="1:7" ht="18.75" x14ac:dyDescent="0.25">
      <c r="A5" s="104"/>
      <c r="B5" s="105" t="s">
        <v>474</v>
      </c>
      <c r="C5" s="104"/>
      <c r="E5" s="106"/>
      <c r="F5" s="106"/>
    </row>
    <row r="6" spans="1:7" x14ac:dyDescent="0.25">
      <c r="B6" s="107" t="s">
        <v>475</v>
      </c>
    </row>
    <row r="7" spans="1:7" x14ac:dyDescent="0.25">
      <c r="B7" s="108" t="s">
        <v>476</v>
      </c>
    </row>
    <row r="8" spans="1:7" ht="15.75" thickBot="1" x14ac:dyDescent="0.3">
      <c r="B8" s="109" t="s">
        <v>477</v>
      </c>
    </row>
    <row r="9" spans="1:7" x14ac:dyDescent="0.25">
      <c r="B9" s="110"/>
    </row>
    <row r="10" spans="1:7" ht="37.5" x14ac:dyDescent="0.25">
      <c r="A10" s="111" t="s">
        <v>30</v>
      </c>
      <c r="B10" s="111" t="s">
        <v>475</v>
      </c>
      <c r="C10" s="112"/>
      <c r="D10" s="112"/>
      <c r="E10" s="112"/>
      <c r="F10" s="112"/>
      <c r="G10" s="113"/>
    </row>
    <row r="11" spans="1:7" ht="15" customHeight="1" x14ac:dyDescent="0.25">
      <c r="A11" s="114"/>
      <c r="B11" s="115" t="s">
        <v>478</v>
      </c>
      <c r="C11" s="114" t="s">
        <v>62</v>
      </c>
      <c r="D11" s="114"/>
      <c r="E11" s="114"/>
      <c r="F11" s="116" t="s">
        <v>479</v>
      </c>
      <c r="G11" s="116"/>
    </row>
    <row r="12" spans="1:7" x14ac:dyDescent="0.25">
      <c r="A12" s="103" t="s">
        <v>480</v>
      </c>
      <c r="B12" s="103" t="s">
        <v>481</v>
      </c>
      <c r="C12" s="159">
        <f>'D. Nat''l Transparency Template'!P141/1000000</f>
        <v>11047.738029600001</v>
      </c>
      <c r="F12" s="158">
        <f>IF($C$15=0,"",IF(C12="[for completion]","",C12/$C$15))</f>
        <v>1</v>
      </c>
    </row>
    <row r="13" spans="1:7" x14ac:dyDescent="0.25">
      <c r="A13" s="103" t="s">
        <v>482</v>
      </c>
      <c r="B13" s="103" t="s">
        <v>483</v>
      </c>
      <c r="C13" s="159">
        <v>0</v>
      </c>
      <c r="F13" s="158">
        <f>IF($C$15=0,"",IF(C13="[for completion]","",C13/$C$15))</f>
        <v>0</v>
      </c>
    </row>
    <row r="14" spans="1:7" x14ac:dyDescent="0.25">
      <c r="A14" s="103" t="s">
        <v>484</v>
      </c>
      <c r="B14" s="103" t="s">
        <v>94</v>
      </c>
      <c r="C14" s="159">
        <v>0</v>
      </c>
      <c r="F14" s="158">
        <f>IF($C$15=0,"",IF(C14="[for completion]","",C14/$C$15))</f>
        <v>0</v>
      </c>
    </row>
    <row r="15" spans="1:7" x14ac:dyDescent="0.25">
      <c r="A15" s="103" t="s">
        <v>485</v>
      </c>
      <c r="B15" s="118" t="s">
        <v>96</v>
      </c>
      <c r="C15" s="159">
        <f>SUM(C12:C14)</f>
        <v>11047.738029600001</v>
      </c>
      <c r="F15" s="137">
        <f>SUM(F12:F14)</f>
        <v>1</v>
      </c>
    </row>
    <row r="16" spans="1:7" outlineLevel="1" x14ac:dyDescent="0.25">
      <c r="A16" s="103" t="s">
        <v>486</v>
      </c>
      <c r="B16" s="120" t="s">
        <v>487</v>
      </c>
      <c r="C16" s="159"/>
      <c r="F16" s="158">
        <f t="shared" ref="F16:F26" si="0">IF($C$15=0,"",IF(C16="[for completion]","",C16/$C$15))</f>
        <v>0</v>
      </c>
    </row>
    <row r="17" spans="1:7" outlineLevel="1" x14ac:dyDescent="0.25">
      <c r="A17" s="103" t="s">
        <v>488</v>
      </c>
      <c r="B17" s="120" t="s">
        <v>1124</v>
      </c>
      <c r="C17" s="159"/>
      <c r="F17" s="158">
        <f t="shared" si="0"/>
        <v>0</v>
      </c>
    </row>
    <row r="18" spans="1:7" outlineLevel="1" x14ac:dyDescent="0.25">
      <c r="A18" s="103" t="s">
        <v>489</v>
      </c>
      <c r="B18" s="120" t="s">
        <v>98</v>
      </c>
      <c r="C18" s="159"/>
      <c r="F18" s="158">
        <f t="shared" si="0"/>
        <v>0</v>
      </c>
    </row>
    <row r="19" spans="1:7" outlineLevel="1" x14ac:dyDescent="0.25">
      <c r="A19" s="103" t="s">
        <v>490</v>
      </c>
      <c r="B19" s="120" t="s">
        <v>98</v>
      </c>
      <c r="C19" s="159"/>
      <c r="F19" s="158">
        <f t="shared" si="0"/>
        <v>0</v>
      </c>
    </row>
    <row r="20" spans="1:7" outlineLevel="1" x14ac:dyDescent="0.25">
      <c r="A20" s="103" t="s">
        <v>491</v>
      </c>
      <c r="B20" s="120" t="s">
        <v>98</v>
      </c>
      <c r="C20" s="159"/>
      <c r="F20" s="158">
        <f t="shared" si="0"/>
        <v>0</v>
      </c>
    </row>
    <row r="21" spans="1:7" outlineLevel="1" x14ac:dyDescent="0.25">
      <c r="A21" s="103" t="s">
        <v>492</v>
      </c>
      <c r="B21" s="120" t="s">
        <v>98</v>
      </c>
      <c r="C21" s="159"/>
      <c r="F21" s="158">
        <f t="shared" si="0"/>
        <v>0</v>
      </c>
    </row>
    <row r="22" spans="1:7" outlineLevel="1" x14ac:dyDescent="0.25">
      <c r="A22" s="103" t="s">
        <v>493</v>
      </c>
      <c r="B22" s="120" t="s">
        <v>98</v>
      </c>
      <c r="C22" s="159"/>
      <c r="F22" s="158">
        <f t="shared" si="0"/>
        <v>0</v>
      </c>
    </row>
    <row r="23" spans="1:7" outlineLevel="1" x14ac:dyDescent="0.25">
      <c r="A23" s="103" t="s">
        <v>494</v>
      </c>
      <c r="B23" s="120" t="s">
        <v>98</v>
      </c>
      <c r="C23" s="159"/>
      <c r="F23" s="158">
        <f t="shared" si="0"/>
        <v>0</v>
      </c>
    </row>
    <row r="24" spans="1:7" outlineLevel="1" x14ac:dyDescent="0.25">
      <c r="A24" s="103" t="s">
        <v>495</v>
      </c>
      <c r="B24" s="120" t="s">
        <v>98</v>
      </c>
      <c r="C24" s="159"/>
      <c r="F24" s="158">
        <f t="shared" si="0"/>
        <v>0</v>
      </c>
    </row>
    <row r="25" spans="1:7" outlineLevel="1" x14ac:dyDescent="0.25">
      <c r="A25" s="103" t="s">
        <v>496</v>
      </c>
      <c r="B25" s="120" t="s">
        <v>98</v>
      </c>
      <c r="C25" s="159"/>
      <c r="F25" s="158">
        <f t="shared" si="0"/>
        <v>0</v>
      </c>
    </row>
    <row r="26" spans="1:7" outlineLevel="1" x14ac:dyDescent="0.25">
      <c r="A26" s="103" t="s">
        <v>497</v>
      </c>
      <c r="B26" s="120" t="s">
        <v>98</v>
      </c>
      <c r="C26" s="160"/>
      <c r="D26" s="99"/>
      <c r="E26" s="99"/>
      <c r="F26" s="158">
        <f t="shared" si="0"/>
        <v>0</v>
      </c>
    </row>
    <row r="27" spans="1:7" ht="15" customHeight="1" x14ac:dyDescent="0.25">
      <c r="A27" s="114"/>
      <c r="B27" s="115" t="s">
        <v>498</v>
      </c>
      <c r="C27" s="114" t="s">
        <v>499</v>
      </c>
      <c r="D27" s="114" t="s">
        <v>500</v>
      </c>
      <c r="E27" s="121"/>
      <c r="F27" s="114" t="s">
        <v>501</v>
      </c>
      <c r="G27" s="116"/>
    </row>
    <row r="28" spans="1:7" x14ac:dyDescent="0.25">
      <c r="A28" s="103" t="s">
        <v>502</v>
      </c>
      <c r="B28" s="103" t="s">
        <v>503</v>
      </c>
      <c r="C28" s="162">
        <f>'D. Nat''l Transparency Template'!P142</f>
        <v>24550</v>
      </c>
      <c r="D28" s="103">
        <v>0</v>
      </c>
      <c r="F28" s="162">
        <f>C28</f>
        <v>24550</v>
      </c>
    </row>
    <row r="29" spans="1:7" outlineLevel="1" x14ac:dyDescent="0.25">
      <c r="A29" s="103" t="s">
        <v>504</v>
      </c>
      <c r="B29" s="122" t="s">
        <v>505</v>
      </c>
    </row>
    <row r="30" spans="1:7" outlineLevel="1" x14ac:dyDescent="0.25">
      <c r="A30" s="103" t="s">
        <v>506</v>
      </c>
      <c r="B30" s="122" t="s">
        <v>507</v>
      </c>
    </row>
    <row r="31" spans="1:7" outlineLevel="1" x14ac:dyDescent="0.25">
      <c r="A31" s="103" t="s">
        <v>508</v>
      </c>
      <c r="B31" s="122"/>
    </row>
    <row r="32" spans="1:7" outlineLevel="1" x14ac:dyDescent="0.25">
      <c r="A32" s="103" t="s">
        <v>509</v>
      </c>
      <c r="B32" s="122"/>
    </row>
    <row r="33" spans="1:7" outlineLevel="1" x14ac:dyDescent="0.25">
      <c r="A33" s="103" t="s">
        <v>1290</v>
      </c>
      <c r="B33" s="122"/>
    </row>
    <row r="34" spans="1:7" outlineLevel="1" x14ac:dyDescent="0.25">
      <c r="A34" s="103" t="s">
        <v>1291</v>
      </c>
      <c r="B34" s="122"/>
    </row>
    <row r="35" spans="1:7" ht="15" customHeight="1" x14ac:dyDescent="0.25">
      <c r="A35" s="114"/>
      <c r="B35" s="115" t="s">
        <v>510</v>
      </c>
      <c r="C35" s="114" t="s">
        <v>511</v>
      </c>
      <c r="D35" s="114" t="s">
        <v>512</v>
      </c>
      <c r="E35" s="121"/>
      <c r="F35" s="116" t="s">
        <v>479</v>
      </c>
      <c r="G35" s="116"/>
    </row>
    <row r="36" spans="1:7" x14ac:dyDescent="0.25">
      <c r="A36" s="103" t="s">
        <v>513</v>
      </c>
      <c r="B36" s="103" t="s">
        <v>514</v>
      </c>
      <c r="C36" s="228">
        <v>2.6186807093440349E-3</v>
      </c>
      <c r="D36" s="137">
        <v>0</v>
      </c>
      <c r="E36" s="161"/>
      <c r="F36" s="137">
        <f>C36</f>
        <v>2.6186807093440349E-3</v>
      </c>
    </row>
    <row r="37" spans="1:7" outlineLevel="1" x14ac:dyDescent="0.25">
      <c r="A37" s="103" t="s">
        <v>515</v>
      </c>
      <c r="C37" s="137"/>
      <c r="D37" s="137"/>
      <c r="E37" s="161"/>
      <c r="F37" s="137"/>
    </row>
    <row r="38" spans="1:7" outlineLevel="1" x14ac:dyDescent="0.25">
      <c r="A38" s="103" t="s">
        <v>516</v>
      </c>
      <c r="C38" s="137"/>
      <c r="D38" s="137"/>
      <c r="E38" s="161"/>
      <c r="F38" s="137"/>
    </row>
    <row r="39" spans="1:7" outlineLevel="1" x14ac:dyDescent="0.25">
      <c r="A39" s="103" t="s">
        <v>517</v>
      </c>
      <c r="C39" s="137"/>
      <c r="D39" s="137"/>
      <c r="E39" s="161"/>
      <c r="F39" s="137"/>
    </row>
    <row r="40" spans="1:7" outlineLevel="1" x14ac:dyDescent="0.25">
      <c r="A40" s="103" t="s">
        <v>518</v>
      </c>
      <c r="C40" s="137"/>
      <c r="D40" s="137"/>
      <c r="E40" s="161"/>
      <c r="F40" s="137"/>
    </row>
    <row r="41" spans="1:7" outlineLevel="1" x14ac:dyDescent="0.25">
      <c r="A41" s="103" t="s">
        <v>519</v>
      </c>
      <c r="C41" s="137"/>
      <c r="D41" s="137"/>
      <c r="E41" s="161"/>
      <c r="F41" s="137"/>
    </row>
    <row r="42" spans="1:7" outlineLevel="1" x14ac:dyDescent="0.25">
      <c r="A42" s="103" t="s">
        <v>520</v>
      </c>
      <c r="C42" s="137"/>
      <c r="D42" s="137"/>
      <c r="E42" s="161"/>
      <c r="F42" s="137"/>
    </row>
    <row r="43" spans="1:7" ht="15" customHeight="1" x14ac:dyDescent="0.25">
      <c r="A43" s="114"/>
      <c r="B43" s="115" t="s">
        <v>521</v>
      </c>
      <c r="C43" s="114" t="s">
        <v>511</v>
      </c>
      <c r="D43" s="114" t="s">
        <v>512</v>
      </c>
      <c r="E43" s="121"/>
      <c r="F43" s="116" t="s">
        <v>479</v>
      </c>
      <c r="G43" s="116"/>
    </row>
    <row r="44" spans="1:7" x14ac:dyDescent="0.25">
      <c r="A44" s="103" t="s">
        <v>522</v>
      </c>
      <c r="B44" s="123" t="s">
        <v>523</v>
      </c>
      <c r="C44" s="136">
        <f>SUM(C45:C72)</f>
        <v>0</v>
      </c>
      <c r="D44" s="136">
        <f>SUM(D45:D72)</f>
        <v>0</v>
      </c>
      <c r="E44" s="137"/>
      <c r="F44" s="136">
        <f>SUM(F45:F72)</f>
        <v>0</v>
      </c>
      <c r="G44" s="103"/>
    </row>
    <row r="45" spans="1:7" x14ac:dyDescent="0.25">
      <c r="A45" s="103" t="s">
        <v>524</v>
      </c>
      <c r="B45" s="103" t="s">
        <v>525</v>
      </c>
      <c r="C45" s="137">
        <v>0</v>
      </c>
      <c r="D45" s="137">
        <v>0</v>
      </c>
      <c r="E45" s="137"/>
      <c r="F45" s="137">
        <v>0</v>
      </c>
      <c r="G45" s="103"/>
    </row>
    <row r="46" spans="1:7" x14ac:dyDescent="0.25">
      <c r="A46" s="103" t="s">
        <v>526</v>
      </c>
      <c r="B46" s="103" t="s">
        <v>527</v>
      </c>
      <c r="C46" s="137">
        <v>0</v>
      </c>
      <c r="D46" s="137">
        <v>0</v>
      </c>
      <c r="E46" s="137"/>
      <c r="F46" s="137">
        <v>0</v>
      </c>
      <c r="G46" s="103"/>
    </row>
    <row r="47" spans="1:7" x14ac:dyDescent="0.25">
      <c r="A47" s="103" t="s">
        <v>528</v>
      </c>
      <c r="B47" s="103" t="s">
        <v>529</v>
      </c>
      <c r="C47" s="137">
        <v>0</v>
      </c>
      <c r="D47" s="137">
        <v>0</v>
      </c>
      <c r="E47" s="137"/>
      <c r="F47" s="137">
        <v>0</v>
      </c>
      <c r="G47" s="103"/>
    </row>
    <row r="48" spans="1:7" x14ac:dyDescent="0.25">
      <c r="A48" s="103" t="s">
        <v>530</v>
      </c>
      <c r="B48" s="103" t="s">
        <v>531</v>
      </c>
      <c r="C48" s="137">
        <v>0</v>
      </c>
      <c r="D48" s="137">
        <v>0</v>
      </c>
      <c r="E48" s="137"/>
      <c r="F48" s="137">
        <v>0</v>
      </c>
      <c r="G48" s="103"/>
    </row>
    <row r="49" spans="1:7" x14ac:dyDescent="0.25">
      <c r="A49" s="103" t="s">
        <v>532</v>
      </c>
      <c r="B49" s="103" t="s">
        <v>533</v>
      </c>
      <c r="C49" s="137">
        <v>0</v>
      </c>
      <c r="D49" s="137">
        <v>0</v>
      </c>
      <c r="E49" s="137"/>
      <c r="F49" s="137">
        <v>0</v>
      </c>
      <c r="G49" s="103"/>
    </row>
    <row r="50" spans="1:7" x14ac:dyDescent="0.25">
      <c r="A50" s="103" t="s">
        <v>534</v>
      </c>
      <c r="B50" s="103" t="s">
        <v>535</v>
      </c>
      <c r="C50" s="137">
        <v>0</v>
      </c>
      <c r="D50" s="137">
        <v>0</v>
      </c>
      <c r="E50" s="137"/>
      <c r="F50" s="137">
        <v>0</v>
      </c>
      <c r="G50" s="103"/>
    </row>
    <row r="51" spans="1:7" x14ac:dyDescent="0.25">
      <c r="A51" s="103" t="s">
        <v>536</v>
      </c>
      <c r="B51" s="103" t="s">
        <v>537</v>
      </c>
      <c r="C51" s="137">
        <v>0</v>
      </c>
      <c r="D51" s="137">
        <v>0</v>
      </c>
      <c r="E51" s="137"/>
      <c r="F51" s="137">
        <v>0</v>
      </c>
      <c r="G51" s="103"/>
    </row>
    <row r="52" spans="1:7" x14ac:dyDescent="0.25">
      <c r="A52" s="103" t="s">
        <v>538</v>
      </c>
      <c r="B52" s="103" t="s">
        <v>539</v>
      </c>
      <c r="C52" s="137">
        <v>0</v>
      </c>
      <c r="D52" s="137">
        <v>0</v>
      </c>
      <c r="E52" s="137"/>
      <c r="F52" s="137">
        <v>0</v>
      </c>
      <c r="G52" s="103"/>
    </row>
    <row r="53" spans="1:7" x14ac:dyDescent="0.25">
      <c r="A53" s="103" t="s">
        <v>540</v>
      </c>
      <c r="B53" s="103" t="s">
        <v>541</v>
      </c>
      <c r="C53" s="137">
        <v>0</v>
      </c>
      <c r="D53" s="137">
        <v>0</v>
      </c>
      <c r="E53" s="137"/>
      <c r="F53" s="137">
        <v>0</v>
      </c>
      <c r="G53" s="103"/>
    </row>
    <row r="54" spans="1:7" x14ac:dyDescent="0.25">
      <c r="A54" s="103" t="s">
        <v>542</v>
      </c>
      <c r="B54" s="103" t="s">
        <v>543</v>
      </c>
      <c r="C54" s="137">
        <v>0</v>
      </c>
      <c r="D54" s="137">
        <v>0</v>
      </c>
      <c r="E54" s="137"/>
      <c r="F54" s="137">
        <v>0</v>
      </c>
      <c r="G54" s="103"/>
    </row>
    <row r="55" spans="1:7" x14ac:dyDescent="0.25">
      <c r="A55" s="103" t="s">
        <v>544</v>
      </c>
      <c r="B55" s="103" t="s">
        <v>545</v>
      </c>
      <c r="C55" s="137">
        <v>0</v>
      </c>
      <c r="D55" s="137">
        <v>0</v>
      </c>
      <c r="E55" s="137"/>
      <c r="F55" s="137">
        <v>0</v>
      </c>
      <c r="G55" s="103"/>
    </row>
    <row r="56" spans="1:7" x14ac:dyDescent="0.25">
      <c r="A56" s="103" t="s">
        <v>546</v>
      </c>
      <c r="B56" s="103" t="s">
        <v>547</v>
      </c>
      <c r="C56" s="137">
        <v>0</v>
      </c>
      <c r="D56" s="137">
        <v>0</v>
      </c>
      <c r="E56" s="137"/>
      <c r="F56" s="137">
        <v>0</v>
      </c>
      <c r="G56" s="103"/>
    </row>
    <row r="57" spans="1:7" x14ac:dyDescent="0.25">
      <c r="A57" s="103" t="s">
        <v>548</v>
      </c>
      <c r="B57" s="103" t="s">
        <v>549</v>
      </c>
      <c r="C57" s="137">
        <v>0</v>
      </c>
      <c r="D57" s="137">
        <v>0</v>
      </c>
      <c r="E57" s="137"/>
      <c r="F57" s="137">
        <v>0</v>
      </c>
      <c r="G57" s="103"/>
    </row>
    <row r="58" spans="1:7" x14ac:dyDescent="0.25">
      <c r="A58" s="103" t="s">
        <v>550</v>
      </c>
      <c r="B58" s="103" t="s">
        <v>551</v>
      </c>
      <c r="C58" s="137">
        <v>0</v>
      </c>
      <c r="D58" s="137">
        <v>0</v>
      </c>
      <c r="E58" s="137"/>
      <c r="F58" s="137">
        <v>0</v>
      </c>
      <c r="G58" s="103"/>
    </row>
    <row r="59" spans="1:7" x14ac:dyDescent="0.25">
      <c r="A59" s="103" t="s">
        <v>552</v>
      </c>
      <c r="B59" s="103" t="s">
        <v>553</v>
      </c>
      <c r="C59" s="137">
        <v>0</v>
      </c>
      <c r="D59" s="137">
        <v>0</v>
      </c>
      <c r="E59" s="137"/>
      <c r="F59" s="137">
        <v>0</v>
      </c>
      <c r="G59" s="103"/>
    </row>
    <row r="60" spans="1:7" x14ac:dyDescent="0.25">
      <c r="A60" s="103" t="s">
        <v>554</v>
      </c>
      <c r="B60" s="103" t="s">
        <v>3</v>
      </c>
      <c r="C60" s="137">
        <v>0</v>
      </c>
      <c r="D60" s="137">
        <v>0</v>
      </c>
      <c r="E60" s="137"/>
      <c r="F60" s="137">
        <v>0</v>
      </c>
      <c r="G60" s="103"/>
    </row>
    <row r="61" spans="1:7" x14ac:dyDescent="0.25">
      <c r="A61" s="103" t="s">
        <v>555</v>
      </c>
      <c r="B61" s="103" t="s">
        <v>556</v>
      </c>
      <c r="C61" s="137">
        <v>0</v>
      </c>
      <c r="D61" s="137">
        <v>0</v>
      </c>
      <c r="E61" s="137"/>
      <c r="F61" s="137">
        <v>0</v>
      </c>
      <c r="G61" s="103"/>
    </row>
    <row r="62" spans="1:7" x14ac:dyDescent="0.25">
      <c r="A62" s="103" t="s">
        <v>557</v>
      </c>
      <c r="B62" s="103" t="s">
        <v>558</v>
      </c>
      <c r="C62" s="137">
        <v>0</v>
      </c>
      <c r="D62" s="137">
        <v>0</v>
      </c>
      <c r="E62" s="137"/>
      <c r="F62" s="137">
        <v>0</v>
      </c>
      <c r="G62" s="103"/>
    </row>
    <row r="63" spans="1:7" x14ac:dyDescent="0.25">
      <c r="A63" s="103" t="s">
        <v>559</v>
      </c>
      <c r="B63" s="103" t="s">
        <v>560</v>
      </c>
      <c r="C63" s="137">
        <v>0</v>
      </c>
      <c r="D63" s="137">
        <v>0</v>
      </c>
      <c r="E63" s="137"/>
      <c r="F63" s="137">
        <v>0</v>
      </c>
      <c r="G63" s="103"/>
    </row>
    <row r="64" spans="1:7" x14ac:dyDescent="0.25">
      <c r="A64" s="103" t="s">
        <v>561</v>
      </c>
      <c r="B64" s="103" t="s">
        <v>562</v>
      </c>
      <c r="C64" s="137">
        <v>0</v>
      </c>
      <c r="D64" s="137">
        <v>0</v>
      </c>
      <c r="E64" s="137"/>
      <c r="F64" s="137">
        <v>0</v>
      </c>
      <c r="G64" s="103"/>
    </row>
    <row r="65" spans="1:7" x14ac:dyDescent="0.25">
      <c r="A65" s="103" t="s">
        <v>563</v>
      </c>
      <c r="B65" s="103" t="s">
        <v>564</v>
      </c>
      <c r="C65" s="137">
        <v>0</v>
      </c>
      <c r="D65" s="137">
        <v>0</v>
      </c>
      <c r="E65" s="137"/>
      <c r="F65" s="137">
        <v>0</v>
      </c>
      <c r="G65" s="103"/>
    </row>
    <row r="66" spans="1:7" x14ac:dyDescent="0.25">
      <c r="A66" s="103" t="s">
        <v>565</v>
      </c>
      <c r="B66" s="103" t="s">
        <v>566</v>
      </c>
      <c r="C66" s="137">
        <v>0</v>
      </c>
      <c r="D66" s="137">
        <v>0</v>
      </c>
      <c r="E66" s="137"/>
      <c r="F66" s="137">
        <v>0</v>
      </c>
      <c r="G66" s="103"/>
    </row>
    <row r="67" spans="1:7" x14ac:dyDescent="0.25">
      <c r="A67" s="103" t="s">
        <v>567</v>
      </c>
      <c r="B67" s="103" t="s">
        <v>568</v>
      </c>
      <c r="C67" s="137">
        <v>0</v>
      </c>
      <c r="D67" s="137">
        <v>0</v>
      </c>
      <c r="E67" s="137"/>
      <c r="F67" s="137">
        <v>0</v>
      </c>
      <c r="G67" s="103"/>
    </row>
    <row r="68" spans="1:7" x14ac:dyDescent="0.25">
      <c r="A68" s="103" t="s">
        <v>569</v>
      </c>
      <c r="B68" s="103" t="s">
        <v>570</v>
      </c>
      <c r="C68" s="137">
        <v>0</v>
      </c>
      <c r="D68" s="137">
        <v>0</v>
      </c>
      <c r="E68" s="137"/>
      <c r="F68" s="137">
        <v>0</v>
      </c>
      <c r="G68" s="103"/>
    </row>
    <row r="69" spans="1:7" x14ac:dyDescent="0.25">
      <c r="A69" s="103" t="s">
        <v>571</v>
      </c>
      <c r="B69" s="103" t="s">
        <v>572</v>
      </c>
      <c r="C69" s="137">
        <v>0</v>
      </c>
      <c r="D69" s="137">
        <v>0</v>
      </c>
      <c r="E69" s="137"/>
      <c r="F69" s="137">
        <v>0</v>
      </c>
      <c r="G69" s="103"/>
    </row>
    <row r="70" spans="1:7" x14ac:dyDescent="0.25">
      <c r="A70" s="103" t="s">
        <v>573</v>
      </c>
      <c r="B70" s="103" t="s">
        <v>574</v>
      </c>
      <c r="C70" s="137">
        <v>0</v>
      </c>
      <c r="D70" s="137">
        <v>0</v>
      </c>
      <c r="E70" s="137"/>
      <c r="F70" s="137">
        <v>0</v>
      </c>
      <c r="G70" s="103"/>
    </row>
    <row r="71" spans="1:7" x14ac:dyDescent="0.25">
      <c r="A71" s="103" t="s">
        <v>575</v>
      </c>
      <c r="B71" s="103" t="s">
        <v>6</v>
      </c>
      <c r="C71" s="137">
        <v>0</v>
      </c>
      <c r="D71" s="137">
        <v>0</v>
      </c>
      <c r="E71" s="137"/>
      <c r="F71" s="137">
        <v>0</v>
      </c>
      <c r="G71" s="103"/>
    </row>
    <row r="72" spans="1:7" x14ac:dyDescent="0.25">
      <c r="A72" s="103" t="s">
        <v>576</v>
      </c>
      <c r="B72" s="103" t="s">
        <v>577</v>
      </c>
      <c r="C72" s="137">
        <v>0</v>
      </c>
      <c r="D72" s="137">
        <v>0</v>
      </c>
      <c r="E72" s="137"/>
      <c r="F72" s="137">
        <v>0</v>
      </c>
      <c r="G72" s="103"/>
    </row>
    <row r="73" spans="1:7" x14ac:dyDescent="0.25">
      <c r="A73" s="103" t="s">
        <v>578</v>
      </c>
      <c r="B73" s="123" t="s">
        <v>266</v>
      </c>
      <c r="C73" s="136">
        <f>SUM(C74:C76)</f>
        <v>0</v>
      </c>
      <c r="D73" s="136">
        <f>SUM(D74:D76)</f>
        <v>0</v>
      </c>
      <c r="E73" s="137"/>
      <c r="F73" s="136">
        <f>SUM(F74:F76)</f>
        <v>0</v>
      </c>
      <c r="G73" s="103"/>
    </row>
    <row r="74" spans="1:7" x14ac:dyDescent="0.25">
      <c r="A74" s="103" t="s">
        <v>579</v>
      </c>
      <c r="B74" s="103" t="s">
        <v>580</v>
      </c>
      <c r="C74" s="137">
        <v>0</v>
      </c>
      <c r="D74" s="137">
        <v>0</v>
      </c>
      <c r="E74" s="137"/>
      <c r="F74" s="137">
        <v>0</v>
      </c>
      <c r="G74" s="103"/>
    </row>
    <row r="75" spans="1:7" x14ac:dyDescent="0.25">
      <c r="A75" s="103" t="s">
        <v>581</v>
      </c>
      <c r="B75" s="103" t="s">
        <v>582</v>
      </c>
      <c r="C75" s="137">
        <v>0</v>
      </c>
      <c r="D75" s="137">
        <v>0</v>
      </c>
      <c r="E75" s="137"/>
      <c r="F75" s="137">
        <v>0</v>
      </c>
      <c r="G75" s="103"/>
    </row>
    <row r="76" spans="1:7" x14ac:dyDescent="0.25">
      <c r="A76" s="103" t="s">
        <v>1269</v>
      </c>
      <c r="B76" s="103" t="s">
        <v>2</v>
      </c>
      <c r="C76" s="137">
        <v>0</v>
      </c>
      <c r="D76" s="137">
        <v>0</v>
      </c>
      <c r="E76" s="137"/>
      <c r="F76" s="137">
        <v>0</v>
      </c>
      <c r="G76" s="103"/>
    </row>
    <row r="77" spans="1:7" x14ac:dyDescent="0.25">
      <c r="A77" s="103" t="s">
        <v>583</v>
      </c>
      <c r="B77" s="123" t="s">
        <v>94</v>
      </c>
      <c r="C77" s="136">
        <f>SUM(C78:C87)</f>
        <v>1</v>
      </c>
      <c r="D77" s="136">
        <f>SUM(D78:D87)</f>
        <v>0</v>
      </c>
      <c r="E77" s="137"/>
      <c r="F77" s="136">
        <f>SUM(F78:F87)</f>
        <v>1</v>
      </c>
      <c r="G77" s="103"/>
    </row>
    <row r="78" spans="1:7" x14ac:dyDescent="0.25">
      <c r="A78" s="103" t="s">
        <v>584</v>
      </c>
      <c r="B78" s="124" t="s">
        <v>268</v>
      </c>
      <c r="C78" s="137">
        <v>0</v>
      </c>
      <c r="D78" s="137">
        <v>0</v>
      </c>
      <c r="E78" s="137"/>
      <c r="F78" s="137">
        <v>0</v>
      </c>
      <c r="G78" s="103"/>
    </row>
    <row r="79" spans="1:7" x14ac:dyDescent="0.25">
      <c r="A79" s="103" t="s">
        <v>585</v>
      </c>
      <c r="B79" s="124" t="s">
        <v>270</v>
      </c>
      <c r="C79" s="137">
        <v>0</v>
      </c>
      <c r="D79" s="137">
        <v>0</v>
      </c>
      <c r="E79" s="137"/>
      <c r="F79" s="137">
        <v>0</v>
      </c>
      <c r="G79" s="103"/>
    </row>
    <row r="80" spans="1:7" x14ac:dyDescent="0.25">
      <c r="A80" s="103" t="s">
        <v>586</v>
      </c>
      <c r="B80" s="124" t="s">
        <v>272</v>
      </c>
      <c r="C80" s="137">
        <v>0</v>
      </c>
      <c r="D80" s="137">
        <v>0</v>
      </c>
      <c r="E80" s="137"/>
      <c r="F80" s="137">
        <v>0</v>
      </c>
      <c r="G80" s="103"/>
    </row>
    <row r="81" spans="1:7" x14ac:dyDescent="0.25">
      <c r="A81" s="103" t="s">
        <v>587</v>
      </c>
      <c r="B81" s="124" t="s">
        <v>12</v>
      </c>
      <c r="C81" s="137">
        <v>1</v>
      </c>
      <c r="D81" s="137">
        <v>0</v>
      </c>
      <c r="E81" s="137"/>
      <c r="F81" s="137">
        <v>1</v>
      </c>
      <c r="G81" s="103"/>
    </row>
    <row r="82" spans="1:7" x14ac:dyDescent="0.25">
      <c r="A82" s="103" t="s">
        <v>588</v>
      </c>
      <c r="B82" s="124" t="s">
        <v>275</v>
      </c>
      <c r="C82" s="137">
        <v>0</v>
      </c>
      <c r="D82" s="137">
        <v>0</v>
      </c>
      <c r="E82" s="137"/>
      <c r="F82" s="137">
        <v>0</v>
      </c>
      <c r="G82" s="103"/>
    </row>
    <row r="83" spans="1:7" x14ac:dyDescent="0.25">
      <c r="A83" s="103" t="s">
        <v>589</v>
      </c>
      <c r="B83" s="124" t="s">
        <v>277</v>
      </c>
      <c r="C83" s="137">
        <v>0</v>
      </c>
      <c r="D83" s="137">
        <v>0</v>
      </c>
      <c r="E83" s="137"/>
      <c r="F83" s="137">
        <v>0</v>
      </c>
      <c r="G83" s="103"/>
    </row>
    <row r="84" spans="1:7" x14ac:dyDescent="0.25">
      <c r="A84" s="103" t="s">
        <v>590</v>
      </c>
      <c r="B84" s="124" t="s">
        <v>279</v>
      </c>
      <c r="C84" s="137">
        <v>0</v>
      </c>
      <c r="D84" s="137">
        <v>0</v>
      </c>
      <c r="E84" s="137"/>
      <c r="F84" s="137">
        <v>0</v>
      </c>
      <c r="G84" s="103"/>
    </row>
    <row r="85" spans="1:7" x14ac:dyDescent="0.25">
      <c r="A85" s="103" t="s">
        <v>591</v>
      </c>
      <c r="B85" s="124" t="s">
        <v>281</v>
      </c>
      <c r="C85" s="137">
        <v>0</v>
      </c>
      <c r="D85" s="137">
        <v>0</v>
      </c>
      <c r="E85" s="137"/>
      <c r="F85" s="137">
        <v>0</v>
      </c>
      <c r="G85" s="103"/>
    </row>
    <row r="86" spans="1:7" x14ac:dyDescent="0.25">
      <c r="A86" s="103" t="s">
        <v>592</v>
      </c>
      <c r="B86" s="124" t="s">
        <v>283</v>
      </c>
      <c r="C86" s="137">
        <v>0</v>
      </c>
      <c r="D86" s="137">
        <v>0</v>
      </c>
      <c r="E86" s="137"/>
      <c r="F86" s="137">
        <v>0</v>
      </c>
      <c r="G86" s="103"/>
    </row>
    <row r="87" spans="1:7" x14ac:dyDescent="0.25">
      <c r="A87" s="103" t="s">
        <v>593</v>
      </c>
      <c r="B87" s="124" t="s">
        <v>94</v>
      </c>
      <c r="C87" s="137">
        <v>0</v>
      </c>
      <c r="D87" s="137">
        <v>0</v>
      </c>
      <c r="E87" s="137"/>
      <c r="F87" s="137">
        <v>0</v>
      </c>
      <c r="G87" s="103"/>
    </row>
    <row r="88" spans="1:7" outlineLevel="1" x14ac:dyDescent="0.25">
      <c r="A88" s="103" t="s">
        <v>594</v>
      </c>
      <c r="B88" s="120"/>
      <c r="C88" s="137"/>
      <c r="D88" s="137"/>
      <c r="E88" s="137"/>
      <c r="F88" s="137"/>
      <c r="G88" s="103"/>
    </row>
    <row r="89" spans="1:7" outlineLevel="1" x14ac:dyDescent="0.25">
      <c r="A89" s="103" t="s">
        <v>595</v>
      </c>
      <c r="B89" s="120"/>
      <c r="C89" s="137"/>
      <c r="D89" s="137"/>
      <c r="E89" s="137"/>
      <c r="F89" s="137"/>
      <c r="G89" s="103"/>
    </row>
    <row r="90" spans="1:7" outlineLevel="1" x14ac:dyDescent="0.25">
      <c r="A90" s="103" t="s">
        <v>596</v>
      </c>
      <c r="B90" s="120"/>
      <c r="C90" s="137"/>
      <c r="D90" s="137"/>
      <c r="E90" s="137"/>
      <c r="F90" s="137"/>
      <c r="G90" s="103"/>
    </row>
    <row r="91" spans="1:7" outlineLevel="1" x14ac:dyDescent="0.25">
      <c r="A91" s="103" t="s">
        <v>597</v>
      </c>
      <c r="B91" s="120"/>
      <c r="C91" s="137"/>
      <c r="D91" s="137"/>
      <c r="E91" s="137"/>
      <c r="F91" s="137"/>
      <c r="G91" s="103"/>
    </row>
    <row r="92" spans="1:7" outlineLevel="1" x14ac:dyDescent="0.25">
      <c r="A92" s="103" t="s">
        <v>598</v>
      </c>
      <c r="B92" s="120"/>
      <c r="C92" s="137"/>
      <c r="D92" s="137"/>
      <c r="E92" s="137"/>
      <c r="F92" s="137"/>
      <c r="G92" s="103"/>
    </row>
    <row r="93" spans="1:7" outlineLevel="1" x14ac:dyDescent="0.25">
      <c r="A93" s="103" t="s">
        <v>599</v>
      </c>
      <c r="B93" s="120"/>
      <c r="C93" s="137"/>
      <c r="D93" s="137"/>
      <c r="E93" s="137"/>
      <c r="F93" s="137"/>
      <c r="G93" s="103"/>
    </row>
    <row r="94" spans="1:7" outlineLevel="1" x14ac:dyDescent="0.25">
      <c r="A94" s="103" t="s">
        <v>600</v>
      </c>
      <c r="B94" s="120"/>
      <c r="C94" s="137"/>
      <c r="D94" s="137"/>
      <c r="E94" s="137"/>
      <c r="F94" s="137"/>
      <c r="G94" s="103"/>
    </row>
    <row r="95" spans="1:7" outlineLevel="1" x14ac:dyDescent="0.25">
      <c r="A95" s="103" t="s">
        <v>601</v>
      </c>
      <c r="B95" s="120"/>
      <c r="C95" s="137"/>
      <c r="D95" s="137"/>
      <c r="E95" s="137"/>
      <c r="F95" s="137"/>
      <c r="G95" s="103"/>
    </row>
    <row r="96" spans="1:7" outlineLevel="1" x14ac:dyDescent="0.25">
      <c r="A96" s="103" t="s">
        <v>602</v>
      </c>
      <c r="B96" s="120"/>
      <c r="C96" s="137"/>
      <c r="D96" s="137"/>
      <c r="E96" s="137"/>
      <c r="F96" s="137"/>
      <c r="G96" s="103"/>
    </row>
    <row r="97" spans="1:7" outlineLevel="1" x14ac:dyDescent="0.25">
      <c r="A97" s="103" t="s">
        <v>603</v>
      </c>
      <c r="B97" s="120"/>
      <c r="C97" s="137"/>
      <c r="D97" s="137"/>
      <c r="E97" s="137"/>
      <c r="F97" s="137"/>
      <c r="G97" s="103"/>
    </row>
    <row r="98" spans="1:7" ht="15" customHeight="1" x14ac:dyDescent="0.25">
      <c r="A98" s="114"/>
      <c r="B98" s="149" t="s">
        <v>1280</v>
      </c>
      <c r="C98" s="114" t="s">
        <v>511</v>
      </c>
      <c r="D98" s="114" t="s">
        <v>512</v>
      </c>
      <c r="E98" s="121"/>
      <c r="F98" s="116" t="s">
        <v>479</v>
      </c>
      <c r="G98" s="116"/>
    </row>
    <row r="99" spans="1:7" x14ac:dyDescent="0.25">
      <c r="A99" s="103" t="s">
        <v>604</v>
      </c>
      <c r="B99" s="124" t="s">
        <v>1333</v>
      </c>
      <c r="C99" s="137">
        <f>'D. Nat''l Transparency Template'!AG173</f>
        <v>3.3246322048541402E-2</v>
      </c>
      <c r="D99" s="137">
        <v>0</v>
      </c>
      <c r="E99" s="137"/>
      <c r="F99" s="137">
        <f>C99</f>
        <v>3.3246322048541402E-2</v>
      </c>
      <c r="G99" s="103"/>
    </row>
    <row r="100" spans="1:7" x14ac:dyDescent="0.25">
      <c r="A100" s="103" t="s">
        <v>605</v>
      </c>
      <c r="B100" s="124" t="s">
        <v>1334</v>
      </c>
      <c r="C100" s="137">
        <f>'D. Nat''l Transparency Template'!AG172</f>
        <v>0.50909329786521396</v>
      </c>
      <c r="D100" s="137">
        <v>0</v>
      </c>
      <c r="E100" s="137"/>
      <c r="F100" s="137">
        <f>C100</f>
        <v>0.50909329786521396</v>
      </c>
      <c r="G100" s="103"/>
    </row>
    <row r="101" spans="1:7" x14ac:dyDescent="0.25">
      <c r="A101" s="103" t="s">
        <v>606</v>
      </c>
      <c r="B101" s="124" t="s">
        <v>1335</v>
      </c>
      <c r="C101" s="137">
        <v>0</v>
      </c>
      <c r="D101" s="137">
        <v>0</v>
      </c>
      <c r="E101" s="137"/>
      <c r="F101" s="137">
        <v>0</v>
      </c>
      <c r="G101" s="103"/>
    </row>
    <row r="102" spans="1:7" x14ac:dyDescent="0.25">
      <c r="A102" s="103" t="s">
        <v>607</v>
      </c>
      <c r="B102" s="124" t="s">
        <v>1336</v>
      </c>
      <c r="C102" s="137">
        <v>0</v>
      </c>
      <c r="D102" s="137">
        <v>0</v>
      </c>
      <c r="E102" s="137"/>
      <c r="F102" s="137">
        <v>0</v>
      </c>
      <c r="G102" s="103"/>
    </row>
    <row r="103" spans="1:7" x14ac:dyDescent="0.25">
      <c r="A103" s="103" t="s">
        <v>608</v>
      </c>
      <c r="B103" s="124" t="s">
        <v>1337</v>
      </c>
      <c r="C103" s="137">
        <v>0</v>
      </c>
      <c r="D103" s="137">
        <v>0</v>
      </c>
      <c r="E103" s="137"/>
      <c r="F103" s="137">
        <v>0</v>
      </c>
      <c r="G103" s="103"/>
    </row>
    <row r="104" spans="1:7" x14ac:dyDescent="0.25">
      <c r="A104" s="103" t="s">
        <v>609</v>
      </c>
      <c r="B104" s="124" t="s">
        <v>1338</v>
      </c>
      <c r="C104" s="137">
        <v>0</v>
      </c>
      <c r="D104" s="137">
        <v>0</v>
      </c>
      <c r="E104" s="137"/>
      <c r="F104" s="137">
        <v>0</v>
      </c>
      <c r="G104" s="103"/>
    </row>
    <row r="105" spans="1:7" x14ac:dyDescent="0.25">
      <c r="A105" s="103" t="s">
        <v>610</v>
      </c>
      <c r="B105" s="124" t="s">
        <v>1339</v>
      </c>
      <c r="C105" s="137">
        <v>0</v>
      </c>
      <c r="D105" s="137">
        <v>0</v>
      </c>
      <c r="E105" s="137"/>
      <c r="F105" s="137">
        <v>0</v>
      </c>
      <c r="G105" s="103"/>
    </row>
    <row r="106" spans="1:7" x14ac:dyDescent="0.25">
      <c r="A106" s="103" t="s">
        <v>611</v>
      </c>
      <c r="B106" s="124" t="s">
        <v>1340</v>
      </c>
      <c r="C106" s="137">
        <v>0</v>
      </c>
      <c r="D106" s="137">
        <v>0</v>
      </c>
      <c r="E106" s="137"/>
      <c r="F106" s="137">
        <v>0</v>
      </c>
      <c r="G106" s="103"/>
    </row>
    <row r="107" spans="1:7" x14ac:dyDescent="0.25">
      <c r="A107" s="103" t="s">
        <v>612</v>
      </c>
      <c r="B107" s="124" t="s">
        <v>1341</v>
      </c>
      <c r="C107" s="137">
        <f>'D. Nat''l Transparency Template'!AG175</f>
        <v>0.430438185573285</v>
      </c>
      <c r="D107" s="137">
        <v>0</v>
      </c>
      <c r="E107" s="137"/>
      <c r="F107" s="137">
        <f>C107</f>
        <v>0.430438185573285</v>
      </c>
      <c r="G107" s="103"/>
    </row>
    <row r="108" spans="1:7" x14ac:dyDescent="0.25">
      <c r="A108" s="103" t="s">
        <v>613</v>
      </c>
      <c r="B108" s="124" t="s">
        <v>1342</v>
      </c>
      <c r="C108" s="137">
        <v>0</v>
      </c>
      <c r="D108" s="137">
        <v>0</v>
      </c>
      <c r="E108" s="137"/>
      <c r="F108" s="137">
        <v>0</v>
      </c>
      <c r="G108" s="103"/>
    </row>
    <row r="109" spans="1:7" x14ac:dyDescent="0.25">
      <c r="A109" s="103" t="s">
        <v>614</v>
      </c>
      <c r="B109" s="124" t="s">
        <v>1343</v>
      </c>
      <c r="C109" s="137">
        <f>'D. Nat''l Transparency Template'!AG174</f>
        <v>2.7222194512960301E-2</v>
      </c>
      <c r="D109" s="137">
        <v>0</v>
      </c>
      <c r="E109" s="137"/>
      <c r="F109" s="137">
        <f>C109</f>
        <v>2.7222194512960301E-2</v>
      </c>
      <c r="G109" s="103"/>
    </row>
    <row r="110" spans="1:7" x14ac:dyDescent="0.25">
      <c r="A110" s="103" t="s">
        <v>615</v>
      </c>
      <c r="B110" s="124" t="s">
        <v>1344</v>
      </c>
      <c r="C110" s="137">
        <v>0</v>
      </c>
      <c r="D110" s="137">
        <v>0</v>
      </c>
      <c r="E110" s="137"/>
      <c r="F110" s="137">
        <v>0</v>
      </c>
      <c r="G110" s="103"/>
    </row>
    <row r="111" spans="1:7" x14ac:dyDescent="0.25">
      <c r="A111" s="103" t="s">
        <v>616</v>
      </c>
      <c r="B111" s="124" t="s">
        <v>1345</v>
      </c>
      <c r="C111" s="137">
        <v>0</v>
      </c>
      <c r="D111" s="137">
        <v>0</v>
      </c>
      <c r="E111" s="137"/>
      <c r="F111" s="137">
        <v>0</v>
      </c>
      <c r="G111" s="103"/>
    </row>
    <row r="112" spans="1:7" x14ac:dyDescent="0.25">
      <c r="A112" s="103" t="s">
        <v>617</v>
      </c>
      <c r="B112" s="124"/>
      <c r="C112" s="137"/>
      <c r="D112" s="137"/>
      <c r="E112" s="137"/>
      <c r="F112" s="137"/>
      <c r="G112" s="103"/>
    </row>
    <row r="113" spans="1:7" x14ac:dyDescent="0.25">
      <c r="A113" s="103" t="s">
        <v>618</v>
      </c>
      <c r="B113" s="124"/>
      <c r="C113" s="137"/>
      <c r="D113" s="137"/>
      <c r="E113" s="137"/>
      <c r="F113" s="137"/>
      <c r="G113" s="103"/>
    </row>
    <row r="114" spans="1:7" x14ac:dyDescent="0.25">
      <c r="A114" s="103" t="s">
        <v>619</v>
      </c>
      <c r="B114" s="124"/>
      <c r="C114" s="137"/>
      <c r="D114" s="137"/>
      <c r="E114" s="137"/>
      <c r="F114" s="137"/>
      <c r="G114" s="103"/>
    </row>
    <row r="115" spans="1:7" x14ac:dyDescent="0.25">
      <c r="A115" s="103" t="s">
        <v>620</v>
      </c>
      <c r="B115" s="124"/>
      <c r="C115" s="137"/>
      <c r="D115" s="137"/>
      <c r="E115" s="137"/>
      <c r="F115" s="137"/>
      <c r="G115" s="103"/>
    </row>
    <row r="116" spans="1:7" x14ac:dyDescent="0.25">
      <c r="A116" s="103" t="s">
        <v>621</v>
      </c>
      <c r="B116" s="124"/>
      <c r="C116" s="137"/>
      <c r="D116" s="137"/>
      <c r="E116" s="137"/>
      <c r="F116" s="137"/>
      <c r="G116" s="103"/>
    </row>
    <row r="117" spans="1:7" x14ac:dyDescent="0.25">
      <c r="A117" s="103" t="s">
        <v>622</v>
      </c>
      <c r="B117" s="124"/>
      <c r="C117" s="137"/>
      <c r="D117" s="137"/>
      <c r="E117" s="137"/>
      <c r="F117" s="137"/>
      <c r="G117" s="103"/>
    </row>
    <row r="118" spans="1:7" x14ac:dyDescent="0.25">
      <c r="A118" s="103" t="s">
        <v>623</v>
      </c>
      <c r="B118" s="124"/>
      <c r="C118" s="137"/>
      <c r="D118" s="137"/>
      <c r="E118" s="137"/>
      <c r="F118" s="137"/>
      <c r="G118" s="103"/>
    </row>
    <row r="119" spans="1:7" x14ac:dyDescent="0.25">
      <c r="A119" s="103" t="s">
        <v>624</v>
      </c>
      <c r="B119" s="124"/>
      <c r="C119" s="137"/>
      <c r="D119" s="137"/>
      <c r="E119" s="137"/>
      <c r="F119" s="137"/>
      <c r="G119" s="103"/>
    </row>
    <row r="120" spans="1:7" x14ac:dyDescent="0.25">
      <c r="A120" s="103" t="s">
        <v>625</v>
      </c>
      <c r="B120" s="124"/>
      <c r="C120" s="137"/>
      <c r="D120" s="137"/>
      <c r="E120" s="137"/>
      <c r="F120" s="137"/>
      <c r="G120" s="103"/>
    </row>
    <row r="121" spans="1:7" x14ac:dyDescent="0.25">
      <c r="A121" s="103" t="s">
        <v>626</v>
      </c>
      <c r="B121" s="124"/>
      <c r="C121" s="137"/>
      <c r="D121" s="137"/>
      <c r="E121" s="137"/>
      <c r="F121" s="137"/>
      <c r="G121" s="103"/>
    </row>
    <row r="122" spans="1:7" x14ac:dyDescent="0.25">
      <c r="A122" s="103" t="s">
        <v>627</v>
      </c>
      <c r="B122" s="124"/>
      <c r="C122" s="137"/>
      <c r="D122" s="137"/>
      <c r="E122" s="137"/>
      <c r="F122" s="137"/>
      <c r="G122" s="103"/>
    </row>
    <row r="123" spans="1:7" x14ac:dyDescent="0.25">
      <c r="A123" s="103" t="s">
        <v>628</v>
      </c>
      <c r="B123" s="124"/>
      <c r="C123" s="137"/>
      <c r="D123" s="137"/>
      <c r="E123" s="137"/>
      <c r="F123" s="137"/>
      <c r="G123" s="103"/>
    </row>
    <row r="124" spans="1:7" x14ac:dyDescent="0.25">
      <c r="A124" s="103" t="s">
        <v>629</v>
      </c>
      <c r="B124" s="124"/>
      <c r="C124" s="137"/>
      <c r="D124" s="137"/>
      <c r="E124" s="137"/>
      <c r="F124" s="137"/>
      <c r="G124" s="103"/>
    </row>
    <row r="125" spans="1:7" x14ac:dyDescent="0.25">
      <c r="A125" s="103" t="s">
        <v>630</v>
      </c>
      <c r="B125" s="124"/>
      <c r="C125" s="137"/>
      <c r="D125" s="137"/>
      <c r="E125" s="137"/>
      <c r="F125" s="137"/>
      <c r="G125" s="103"/>
    </row>
    <row r="126" spans="1:7" x14ac:dyDescent="0.25">
      <c r="A126" s="103" t="s">
        <v>631</v>
      </c>
      <c r="B126" s="124"/>
      <c r="C126" s="137"/>
      <c r="D126" s="137"/>
      <c r="E126" s="137"/>
      <c r="F126" s="137"/>
      <c r="G126" s="103"/>
    </row>
    <row r="127" spans="1:7" x14ac:dyDescent="0.25">
      <c r="A127" s="103" t="s">
        <v>632</v>
      </c>
      <c r="B127" s="124"/>
      <c r="C127" s="137"/>
      <c r="D127" s="137"/>
      <c r="E127" s="137"/>
      <c r="F127" s="137"/>
      <c r="G127" s="103"/>
    </row>
    <row r="128" spans="1:7" x14ac:dyDescent="0.25">
      <c r="A128" s="103" t="s">
        <v>633</v>
      </c>
      <c r="B128" s="124"/>
      <c r="C128" s="137"/>
      <c r="D128" s="137"/>
      <c r="E128" s="137"/>
      <c r="F128" s="137"/>
      <c r="G128" s="103"/>
    </row>
    <row r="129" spans="1:7" x14ac:dyDescent="0.25">
      <c r="A129" s="103" t="s">
        <v>634</v>
      </c>
      <c r="B129" s="124"/>
      <c r="C129" s="137"/>
      <c r="D129" s="137"/>
      <c r="E129" s="137"/>
      <c r="F129" s="137"/>
      <c r="G129" s="103"/>
    </row>
    <row r="130" spans="1:7" x14ac:dyDescent="0.25">
      <c r="A130" s="103" t="s">
        <v>1243</v>
      </c>
      <c r="B130" s="124"/>
      <c r="C130" s="137"/>
      <c r="D130" s="137"/>
      <c r="E130" s="137"/>
      <c r="F130" s="137"/>
      <c r="G130" s="103"/>
    </row>
    <row r="131" spans="1:7" x14ac:dyDescent="0.25">
      <c r="A131" s="103" t="s">
        <v>1244</v>
      </c>
      <c r="B131" s="124"/>
      <c r="C131" s="137"/>
      <c r="D131" s="137"/>
      <c r="E131" s="137"/>
      <c r="F131" s="137"/>
      <c r="G131" s="103"/>
    </row>
    <row r="132" spans="1:7" x14ac:dyDescent="0.25">
      <c r="A132" s="103" t="s">
        <v>1245</v>
      </c>
      <c r="B132" s="124"/>
      <c r="C132" s="137"/>
      <c r="D132" s="137"/>
      <c r="E132" s="137"/>
      <c r="F132" s="137"/>
      <c r="G132" s="103"/>
    </row>
    <row r="133" spans="1:7" x14ac:dyDescent="0.25">
      <c r="A133" s="103" t="s">
        <v>1246</v>
      </c>
      <c r="B133" s="124"/>
      <c r="C133" s="137"/>
      <c r="D133" s="137"/>
      <c r="E133" s="137"/>
      <c r="F133" s="137"/>
      <c r="G133" s="103"/>
    </row>
    <row r="134" spans="1:7" x14ac:dyDescent="0.25">
      <c r="A134" s="103" t="s">
        <v>1247</v>
      </c>
      <c r="B134" s="124"/>
      <c r="C134" s="137"/>
      <c r="D134" s="137"/>
      <c r="E134" s="137"/>
      <c r="F134" s="137"/>
      <c r="G134" s="103"/>
    </row>
    <row r="135" spans="1:7" x14ac:dyDescent="0.25">
      <c r="A135" s="103" t="s">
        <v>1248</v>
      </c>
      <c r="B135" s="124"/>
      <c r="C135" s="137"/>
      <c r="D135" s="137"/>
      <c r="E135" s="137"/>
      <c r="F135" s="137"/>
      <c r="G135" s="103"/>
    </row>
    <row r="136" spans="1:7" x14ac:dyDescent="0.25">
      <c r="A136" s="103" t="s">
        <v>1249</v>
      </c>
      <c r="B136" s="124"/>
      <c r="C136" s="137"/>
      <c r="D136" s="137"/>
      <c r="E136" s="137"/>
      <c r="F136" s="137"/>
      <c r="G136" s="103"/>
    </row>
    <row r="137" spans="1:7" x14ac:dyDescent="0.25">
      <c r="A137" s="103" t="s">
        <v>1250</v>
      </c>
      <c r="B137" s="124"/>
      <c r="C137" s="137"/>
      <c r="D137" s="137"/>
      <c r="E137" s="137"/>
      <c r="F137" s="137"/>
      <c r="G137" s="103"/>
    </row>
    <row r="138" spans="1:7" x14ac:dyDescent="0.25">
      <c r="A138" s="103" t="s">
        <v>1251</v>
      </c>
      <c r="B138" s="124"/>
      <c r="C138" s="137"/>
      <c r="D138" s="137"/>
      <c r="E138" s="137"/>
      <c r="F138" s="137"/>
      <c r="G138" s="103"/>
    </row>
    <row r="139" spans="1:7" x14ac:dyDescent="0.25">
      <c r="A139" s="103" t="s">
        <v>1252</v>
      </c>
      <c r="B139" s="124"/>
      <c r="C139" s="137"/>
      <c r="D139" s="137"/>
      <c r="E139" s="137"/>
      <c r="F139" s="137"/>
      <c r="G139" s="103"/>
    </row>
    <row r="140" spans="1:7" x14ac:dyDescent="0.25">
      <c r="A140" s="103" t="s">
        <v>1253</v>
      </c>
      <c r="B140" s="124"/>
      <c r="C140" s="137"/>
      <c r="D140" s="137"/>
      <c r="E140" s="137"/>
      <c r="F140" s="137"/>
      <c r="G140" s="103"/>
    </row>
    <row r="141" spans="1:7" x14ac:dyDescent="0.25">
      <c r="A141" s="103" t="s">
        <v>1254</v>
      </c>
      <c r="B141" s="124"/>
      <c r="C141" s="137"/>
      <c r="D141" s="137"/>
      <c r="E141" s="137"/>
      <c r="F141" s="137"/>
      <c r="G141" s="103"/>
    </row>
    <row r="142" spans="1:7" x14ac:dyDescent="0.25">
      <c r="A142" s="103" t="s">
        <v>1255</v>
      </c>
      <c r="B142" s="124"/>
      <c r="C142" s="137"/>
      <c r="D142" s="137"/>
      <c r="E142" s="137"/>
      <c r="F142" s="137"/>
      <c r="G142" s="103"/>
    </row>
    <row r="143" spans="1:7" x14ac:dyDescent="0.25">
      <c r="A143" s="103" t="s">
        <v>1256</v>
      </c>
      <c r="B143" s="124"/>
      <c r="C143" s="137"/>
      <c r="D143" s="137"/>
      <c r="E143" s="137"/>
      <c r="F143" s="137"/>
      <c r="G143" s="103"/>
    </row>
    <row r="144" spans="1:7" x14ac:dyDescent="0.25">
      <c r="A144" s="103" t="s">
        <v>1257</v>
      </c>
      <c r="B144" s="124"/>
      <c r="C144" s="137"/>
      <c r="D144" s="137"/>
      <c r="E144" s="137"/>
      <c r="F144" s="137"/>
      <c r="G144" s="103"/>
    </row>
    <row r="145" spans="1:7" x14ac:dyDescent="0.25">
      <c r="A145" s="103" t="s">
        <v>1258</v>
      </c>
      <c r="B145" s="124"/>
      <c r="C145" s="137"/>
      <c r="D145" s="137"/>
      <c r="E145" s="137"/>
      <c r="F145" s="137"/>
      <c r="G145" s="103"/>
    </row>
    <row r="146" spans="1:7" x14ac:dyDescent="0.25">
      <c r="A146" s="103" t="s">
        <v>1259</v>
      </c>
      <c r="B146" s="124"/>
      <c r="C146" s="137"/>
      <c r="D146" s="137"/>
      <c r="E146" s="137"/>
      <c r="F146" s="137"/>
      <c r="G146" s="103"/>
    </row>
    <row r="147" spans="1:7" x14ac:dyDescent="0.25">
      <c r="A147" s="103" t="s">
        <v>1260</v>
      </c>
      <c r="B147" s="124"/>
      <c r="C147" s="137"/>
      <c r="D147" s="137"/>
      <c r="E147" s="137"/>
      <c r="F147" s="137"/>
      <c r="G147" s="103"/>
    </row>
    <row r="148" spans="1:7" x14ac:dyDescent="0.25">
      <c r="A148" s="103" t="s">
        <v>1261</v>
      </c>
      <c r="B148" s="124"/>
      <c r="C148" s="137"/>
      <c r="D148" s="137"/>
      <c r="E148" s="137"/>
      <c r="F148" s="137"/>
      <c r="G148" s="103"/>
    </row>
    <row r="149" spans="1:7" ht="15" customHeight="1" x14ac:dyDescent="0.25">
      <c r="A149" s="114"/>
      <c r="B149" s="115" t="s">
        <v>635</v>
      </c>
      <c r="C149" s="114" t="s">
        <v>511</v>
      </c>
      <c r="D149" s="114" t="s">
        <v>512</v>
      </c>
      <c r="E149" s="121"/>
      <c r="F149" s="116" t="s">
        <v>479</v>
      </c>
      <c r="G149" s="116"/>
    </row>
    <row r="150" spans="1:7" x14ac:dyDescent="0.25">
      <c r="A150" s="103" t="s">
        <v>636</v>
      </c>
      <c r="B150" s="103" t="s">
        <v>637</v>
      </c>
      <c r="C150" s="137">
        <f>'D. Nat''l Transparency Template'!AG182</f>
        <v>0.607679213455523</v>
      </c>
      <c r="D150" s="137">
        <v>0</v>
      </c>
      <c r="E150" s="138"/>
      <c r="F150" s="137">
        <f>C150</f>
        <v>0.607679213455523</v>
      </c>
    </row>
    <row r="151" spans="1:7" x14ac:dyDescent="0.25">
      <c r="A151" s="103" t="s">
        <v>638</v>
      </c>
      <c r="B151" s="103" t="s">
        <v>639</v>
      </c>
      <c r="C151" s="137">
        <f>'D. Nat''l Transparency Template'!AG183</f>
        <v>0.392320786544477</v>
      </c>
      <c r="D151" s="137">
        <v>0</v>
      </c>
      <c r="E151" s="138"/>
      <c r="F151" s="137">
        <f>C151</f>
        <v>0.392320786544477</v>
      </c>
    </row>
    <row r="152" spans="1:7" x14ac:dyDescent="0.25">
      <c r="A152" s="103" t="s">
        <v>640</v>
      </c>
      <c r="B152" s="103" t="s">
        <v>94</v>
      </c>
      <c r="C152" s="137">
        <v>0</v>
      </c>
      <c r="D152" s="137">
        <v>0</v>
      </c>
      <c r="E152" s="138"/>
      <c r="F152" s="137">
        <v>0</v>
      </c>
    </row>
    <row r="153" spans="1:7" outlineLevel="1" x14ac:dyDescent="0.25">
      <c r="A153" s="103" t="s">
        <v>641</v>
      </c>
      <c r="C153" s="137"/>
      <c r="D153" s="137"/>
      <c r="E153" s="138"/>
      <c r="F153" s="137"/>
    </row>
    <row r="154" spans="1:7" outlineLevel="1" x14ac:dyDescent="0.25">
      <c r="A154" s="103" t="s">
        <v>642</v>
      </c>
      <c r="C154" s="137"/>
      <c r="D154" s="137"/>
      <c r="E154" s="138"/>
      <c r="F154" s="137"/>
    </row>
    <row r="155" spans="1:7" outlineLevel="1" x14ac:dyDescent="0.25">
      <c r="A155" s="103" t="s">
        <v>643</v>
      </c>
      <c r="C155" s="137"/>
      <c r="D155" s="137"/>
      <c r="E155" s="138"/>
      <c r="F155" s="137"/>
    </row>
    <row r="156" spans="1:7" outlineLevel="1" x14ac:dyDescent="0.25">
      <c r="A156" s="103" t="s">
        <v>644</v>
      </c>
      <c r="C156" s="137"/>
      <c r="D156" s="137"/>
      <c r="E156" s="138"/>
      <c r="F156" s="137"/>
    </row>
    <row r="157" spans="1:7" outlineLevel="1" x14ac:dyDescent="0.25">
      <c r="A157" s="103" t="s">
        <v>645</v>
      </c>
      <c r="C157" s="137"/>
      <c r="D157" s="137"/>
      <c r="E157" s="138"/>
      <c r="F157" s="137"/>
    </row>
    <row r="158" spans="1:7" outlineLevel="1" x14ac:dyDescent="0.25">
      <c r="A158" s="103" t="s">
        <v>646</v>
      </c>
      <c r="C158" s="137"/>
      <c r="D158" s="137"/>
      <c r="E158" s="138"/>
      <c r="F158" s="137"/>
    </row>
    <row r="159" spans="1:7" ht="15" customHeight="1" x14ac:dyDescent="0.25">
      <c r="A159" s="114"/>
      <c r="B159" s="115" t="s">
        <v>647</v>
      </c>
      <c r="C159" s="114" t="s">
        <v>511</v>
      </c>
      <c r="D159" s="114" t="s">
        <v>512</v>
      </c>
      <c r="E159" s="121"/>
      <c r="F159" s="116" t="s">
        <v>479</v>
      </c>
      <c r="G159" s="116"/>
    </row>
    <row r="160" spans="1:7" x14ac:dyDescent="0.25">
      <c r="A160" s="103" t="s">
        <v>648</v>
      </c>
      <c r="B160" s="103" t="s">
        <v>649</v>
      </c>
      <c r="C160" s="137">
        <v>0</v>
      </c>
      <c r="D160" s="137">
        <v>0</v>
      </c>
      <c r="E160" s="138"/>
      <c r="F160" s="137">
        <v>0</v>
      </c>
    </row>
    <row r="161" spans="1:7" x14ac:dyDescent="0.25">
      <c r="A161" s="103" t="s">
        <v>650</v>
      </c>
      <c r="B161" s="103" t="s">
        <v>651</v>
      </c>
      <c r="C161" s="137">
        <v>1</v>
      </c>
      <c r="D161" s="137">
        <v>0</v>
      </c>
      <c r="E161" s="138"/>
      <c r="F161" s="137">
        <f>C161</f>
        <v>1</v>
      </c>
    </row>
    <row r="162" spans="1:7" x14ac:dyDescent="0.25">
      <c r="A162" s="103" t="s">
        <v>652</v>
      </c>
      <c r="B162" s="103" t="s">
        <v>94</v>
      </c>
      <c r="C162" s="137">
        <v>0</v>
      </c>
      <c r="D162" s="137">
        <v>0</v>
      </c>
      <c r="E162" s="138"/>
      <c r="F162" s="137">
        <v>0</v>
      </c>
    </row>
    <row r="163" spans="1:7" outlineLevel="1" x14ac:dyDescent="0.25">
      <c r="A163" s="103" t="s">
        <v>653</v>
      </c>
      <c r="E163" s="98"/>
    </row>
    <row r="164" spans="1:7" outlineLevel="1" x14ac:dyDescent="0.25">
      <c r="A164" s="103" t="s">
        <v>654</v>
      </c>
      <c r="E164" s="98"/>
    </row>
    <row r="165" spans="1:7" outlineLevel="1" x14ac:dyDescent="0.25">
      <c r="A165" s="103" t="s">
        <v>655</v>
      </c>
      <c r="E165" s="98"/>
    </row>
    <row r="166" spans="1:7" outlineLevel="1" x14ac:dyDescent="0.25">
      <c r="A166" s="103" t="s">
        <v>656</v>
      </c>
      <c r="E166" s="98"/>
    </row>
    <row r="167" spans="1:7" outlineLevel="1" x14ac:dyDescent="0.25">
      <c r="A167" s="103" t="s">
        <v>657</v>
      </c>
      <c r="E167" s="98"/>
    </row>
    <row r="168" spans="1:7" outlineLevel="1" x14ac:dyDescent="0.25">
      <c r="A168" s="103" t="s">
        <v>658</v>
      </c>
      <c r="E168" s="98"/>
    </row>
    <row r="169" spans="1:7" ht="15" customHeight="1" x14ac:dyDescent="0.25">
      <c r="A169" s="114"/>
      <c r="B169" s="115" t="s">
        <v>659</v>
      </c>
      <c r="C169" s="114" t="s">
        <v>511</v>
      </c>
      <c r="D169" s="114" t="s">
        <v>512</v>
      </c>
      <c r="E169" s="121"/>
      <c r="F169" s="116" t="s">
        <v>479</v>
      </c>
      <c r="G169" s="116"/>
    </row>
    <row r="170" spans="1:7" x14ac:dyDescent="0.25">
      <c r="A170" s="103" t="s">
        <v>660</v>
      </c>
      <c r="B170" s="125" t="s">
        <v>661</v>
      </c>
      <c r="C170" s="234">
        <v>2.8514726168919389E-3</v>
      </c>
      <c r="D170" s="137">
        <v>0</v>
      </c>
      <c r="E170" s="138"/>
      <c r="F170" s="137">
        <f>C170</f>
        <v>2.8514726168919389E-3</v>
      </c>
    </row>
    <row r="171" spans="1:7" x14ac:dyDescent="0.25">
      <c r="A171" s="103" t="s">
        <v>662</v>
      </c>
      <c r="B171" s="125" t="s">
        <v>663</v>
      </c>
      <c r="C171" s="234">
        <v>0.20664699277745915</v>
      </c>
      <c r="D171" s="137">
        <v>0</v>
      </c>
      <c r="E171" s="138"/>
      <c r="F171" s="137">
        <f t="shared" ref="F171:F174" si="1">C171</f>
        <v>0.20664699277745915</v>
      </c>
    </row>
    <row r="172" spans="1:7" x14ac:dyDescent="0.25">
      <c r="A172" s="103" t="s">
        <v>664</v>
      </c>
      <c r="B172" s="125" t="s">
        <v>665</v>
      </c>
      <c r="C172" s="234">
        <v>0.16774456401344531</v>
      </c>
      <c r="D172" s="137">
        <v>0</v>
      </c>
      <c r="E172" s="137"/>
      <c r="F172" s="137">
        <f t="shared" si="1"/>
        <v>0.16774456401344531</v>
      </c>
    </row>
    <row r="173" spans="1:7" x14ac:dyDescent="0.25">
      <c r="A173" s="103" t="s">
        <v>666</v>
      </c>
      <c r="B173" s="125" t="s">
        <v>667</v>
      </c>
      <c r="C173" s="234">
        <v>0.41522051250034159</v>
      </c>
      <c r="D173" s="137">
        <v>0</v>
      </c>
      <c r="E173" s="137"/>
      <c r="F173" s="137">
        <f t="shared" si="1"/>
        <v>0.41522051250034159</v>
      </c>
    </row>
    <row r="174" spans="1:7" x14ac:dyDescent="0.25">
      <c r="A174" s="103" t="s">
        <v>668</v>
      </c>
      <c r="B174" s="125" t="s">
        <v>669</v>
      </c>
      <c r="C174" s="234">
        <v>0.20753645809186663</v>
      </c>
      <c r="D174" s="137">
        <v>0</v>
      </c>
      <c r="E174" s="137"/>
      <c r="F174" s="137">
        <f t="shared" si="1"/>
        <v>0.20753645809186663</v>
      </c>
    </row>
    <row r="175" spans="1:7" outlineLevel="1" x14ac:dyDescent="0.25">
      <c r="A175" s="103" t="s">
        <v>670</v>
      </c>
      <c r="B175" s="122"/>
      <c r="C175" s="137"/>
      <c r="D175" s="137"/>
      <c r="E175" s="137"/>
      <c r="F175" s="137"/>
    </row>
    <row r="176" spans="1:7" outlineLevel="1" x14ac:dyDescent="0.25">
      <c r="A176" s="103" t="s">
        <v>671</v>
      </c>
      <c r="B176" s="122"/>
      <c r="C176" s="137"/>
      <c r="D176" s="137"/>
      <c r="E176" s="137"/>
      <c r="F176" s="137"/>
    </row>
    <row r="177" spans="1:7" outlineLevel="1" x14ac:dyDescent="0.25">
      <c r="A177" s="103" t="s">
        <v>672</v>
      </c>
      <c r="B177" s="125"/>
      <c r="C177" s="137"/>
      <c r="D177" s="137"/>
      <c r="E177" s="137"/>
      <c r="F177" s="137"/>
    </row>
    <row r="178" spans="1:7" outlineLevel="1" x14ac:dyDescent="0.25">
      <c r="A178" s="103" t="s">
        <v>673</v>
      </c>
      <c r="B178" s="125"/>
      <c r="C178" s="137"/>
      <c r="D178" s="137"/>
      <c r="E178" s="137"/>
      <c r="F178" s="137"/>
    </row>
    <row r="179" spans="1:7" ht="15" customHeight="1" x14ac:dyDescent="0.25">
      <c r="A179" s="114"/>
      <c r="B179" s="115" t="s">
        <v>674</v>
      </c>
      <c r="C179" s="114" t="s">
        <v>511</v>
      </c>
      <c r="D179" s="114" t="s">
        <v>512</v>
      </c>
      <c r="E179" s="121"/>
      <c r="F179" s="116" t="s">
        <v>479</v>
      </c>
      <c r="G179" s="116"/>
    </row>
    <row r="180" spans="1:7" x14ac:dyDescent="0.25">
      <c r="A180" s="103" t="s">
        <v>675</v>
      </c>
      <c r="B180" s="103" t="s">
        <v>676</v>
      </c>
      <c r="C180" s="137">
        <v>7.0781344914667131E-4</v>
      </c>
      <c r="D180" s="137">
        <v>0</v>
      </c>
      <c r="E180" s="138"/>
      <c r="F180" s="137">
        <f>C180</f>
        <v>7.0781344914667131E-4</v>
      </c>
    </row>
    <row r="181" spans="1:7" outlineLevel="1" x14ac:dyDescent="0.25">
      <c r="A181" s="103" t="s">
        <v>677</v>
      </c>
      <c r="B181" s="126"/>
      <c r="C181" s="137"/>
      <c r="D181" s="137"/>
      <c r="E181" s="138"/>
      <c r="F181" s="137"/>
    </row>
    <row r="182" spans="1:7" outlineLevel="1" x14ac:dyDescent="0.25">
      <c r="A182" s="103" t="s">
        <v>678</v>
      </c>
      <c r="B182" s="126"/>
      <c r="C182" s="137"/>
      <c r="D182" s="137"/>
      <c r="E182" s="138"/>
      <c r="F182" s="137"/>
    </row>
    <row r="183" spans="1:7" outlineLevel="1" x14ac:dyDescent="0.25">
      <c r="A183" s="103" t="s">
        <v>679</v>
      </c>
      <c r="B183" s="126"/>
      <c r="C183" s="137"/>
      <c r="D183" s="137"/>
      <c r="E183" s="138"/>
      <c r="F183" s="137"/>
    </row>
    <row r="184" spans="1:7" outlineLevel="1" x14ac:dyDescent="0.25">
      <c r="A184" s="103" t="s">
        <v>680</v>
      </c>
      <c r="B184" s="126"/>
      <c r="C184" s="137"/>
      <c r="D184" s="137"/>
      <c r="E184" s="138"/>
      <c r="F184" s="137"/>
    </row>
    <row r="185" spans="1:7" ht="18.75" x14ac:dyDescent="0.25">
      <c r="A185" s="127"/>
      <c r="B185" s="128" t="s">
        <v>476</v>
      </c>
      <c r="C185" s="127"/>
      <c r="D185" s="127"/>
      <c r="E185" s="127"/>
      <c r="F185" s="129"/>
      <c r="G185" s="129"/>
    </row>
    <row r="186" spans="1:7" ht="15" customHeight="1" x14ac:dyDescent="0.25">
      <c r="A186" s="114"/>
      <c r="B186" s="115" t="s">
        <v>681</v>
      </c>
      <c r="C186" s="114" t="s">
        <v>682</v>
      </c>
      <c r="D186" s="114" t="s">
        <v>683</v>
      </c>
      <c r="E186" s="121"/>
      <c r="F186" s="114" t="s">
        <v>511</v>
      </c>
      <c r="G186" s="114" t="s">
        <v>684</v>
      </c>
    </row>
    <row r="187" spans="1:7" x14ac:dyDescent="0.25">
      <c r="A187" s="103" t="s">
        <v>685</v>
      </c>
      <c r="B187" s="124" t="s">
        <v>686</v>
      </c>
      <c r="C187" s="159">
        <f>'D. Nat''l Transparency Template'!P143/1000</f>
        <v>450.00969570000001</v>
      </c>
      <c r="E187" s="130"/>
      <c r="F187" s="131"/>
      <c r="G187" s="131"/>
    </row>
    <row r="188" spans="1:7" x14ac:dyDescent="0.25">
      <c r="A188" s="130"/>
      <c r="B188" s="132"/>
      <c r="C188" s="130"/>
      <c r="D188" s="130"/>
      <c r="E188" s="130"/>
      <c r="F188" s="131"/>
      <c r="G188" s="131"/>
    </row>
    <row r="189" spans="1:7" x14ac:dyDescent="0.25">
      <c r="B189" s="124" t="s">
        <v>687</v>
      </c>
      <c r="C189" s="130"/>
      <c r="D189" s="130"/>
      <c r="E189" s="130"/>
      <c r="F189" s="131"/>
      <c r="G189" s="131"/>
    </row>
    <row r="190" spans="1:7" x14ac:dyDescent="0.25">
      <c r="A190" s="103" t="s">
        <v>688</v>
      </c>
      <c r="B190" s="124" t="s">
        <v>1346</v>
      </c>
      <c r="C190" s="159">
        <f>'D. Nat''l Transparency Template'!Y232/1000000</f>
        <v>166.92029753999998</v>
      </c>
      <c r="D190" s="162">
        <f>'D. Nat''l Transparency Template'!J232</f>
        <v>3029</v>
      </c>
      <c r="E190" s="130"/>
      <c r="F190" s="158">
        <f>IF($C$214=0,"",IF(C190="[for completion]","",IF(C190="","",C190/$C$214)))</f>
        <v>1.5109002140779726E-2</v>
      </c>
      <c r="G190" s="158">
        <f>IF($D$214=0,"",IF(D190="[for completion]","",IF(D190="","",D190/$D$214)))</f>
        <v>0.12338085539714867</v>
      </c>
    </row>
    <row r="191" spans="1:7" x14ac:dyDescent="0.25">
      <c r="A191" s="103" t="s">
        <v>689</v>
      </c>
      <c r="B191" s="124" t="s">
        <v>1347</v>
      </c>
      <c r="C191" s="159">
        <f>('D. Nat''l Transparency Template'!Y233+'D. Nat''l Transparency Template'!Y234)/1000000</f>
        <v>608.11252562000004</v>
      </c>
      <c r="D191" s="162">
        <f>'D. Nat''l Transparency Template'!J233+'D. Nat''l Transparency Template'!J234</f>
        <v>3978</v>
      </c>
      <c r="E191" s="130"/>
      <c r="F191" s="158">
        <f t="shared" ref="F191:F213" si="2">IF($C$214=0,"",IF(C191="[for completion]","",IF(C191="","",C191/$C$214)))</f>
        <v>5.5044075447000594E-2</v>
      </c>
      <c r="G191" s="158">
        <f t="shared" ref="G191:G213" si="3">IF($D$214=0,"",IF(D191="[for completion]","",IF(D191="","",D191/$D$214)))</f>
        <v>0.16203665987780042</v>
      </c>
    </row>
    <row r="192" spans="1:7" x14ac:dyDescent="0.25">
      <c r="A192" s="103" t="s">
        <v>690</v>
      </c>
      <c r="B192" s="124" t="s">
        <v>1348</v>
      </c>
      <c r="C192" s="159">
        <f>('D. Nat''l Transparency Template'!Y235+'D. Nat''l Transparency Template'!Y236)/1000000</f>
        <v>1110.6202498</v>
      </c>
      <c r="D192" s="159">
        <f>('D. Nat''l Transparency Template'!J235+'D. Nat''l Transparency Template'!J236)</f>
        <v>4447</v>
      </c>
      <c r="E192" s="130"/>
      <c r="F192" s="158">
        <f t="shared" si="2"/>
        <v>0.10052919854040128</v>
      </c>
      <c r="G192" s="158">
        <f t="shared" si="3"/>
        <v>0.18114052953156823</v>
      </c>
    </row>
    <row r="193" spans="1:7" x14ac:dyDescent="0.25">
      <c r="A193" s="103" t="s">
        <v>691</v>
      </c>
      <c r="B193" s="124" t="s">
        <v>1349</v>
      </c>
      <c r="C193" s="159">
        <f>('D. Nat''l Transparency Template'!Y237+'D. Nat''l Transparency Template'!Y238)/1000000</f>
        <v>1140.4643625399999</v>
      </c>
      <c r="D193" s="159">
        <f>('D. Nat''l Transparency Template'!J237+'D. Nat''l Transparency Template'!J238)</f>
        <v>3284</v>
      </c>
      <c r="E193" s="130"/>
      <c r="F193" s="158">
        <f t="shared" si="2"/>
        <v>0.10323057620341602</v>
      </c>
      <c r="G193" s="158">
        <f t="shared" si="3"/>
        <v>0.13376782077393076</v>
      </c>
    </row>
    <row r="194" spans="1:7" x14ac:dyDescent="0.25">
      <c r="A194" s="103" t="s">
        <v>692</v>
      </c>
      <c r="B194" s="124" t="s">
        <v>1350</v>
      </c>
      <c r="C194" s="159">
        <f>('D. Nat''l Transparency Template'!Y239+'D. Nat''l Transparency Template'!Y240)/1000000</f>
        <v>1105.5655513600002</v>
      </c>
      <c r="D194" s="159">
        <f>('D. Nat''l Transparency Template'!J239+'D. Nat''l Transparency Template'!J240)</f>
        <v>2454</v>
      </c>
      <c r="E194" s="130"/>
      <c r="F194" s="158">
        <f t="shared" si="2"/>
        <v>0.1000716661091962</v>
      </c>
      <c r="G194" s="158">
        <f t="shared" si="3"/>
        <v>9.9959266802443991E-2</v>
      </c>
    </row>
    <row r="195" spans="1:7" x14ac:dyDescent="0.25">
      <c r="A195" s="103" t="s">
        <v>693</v>
      </c>
      <c r="B195" s="124" t="s">
        <v>1351</v>
      </c>
      <c r="C195" s="159">
        <f>('D. Nat''l Transparency Template'!Y241+'D. Nat''l Transparency Template'!Y242)/1000000</f>
        <v>983.50552971000002</v>
      </c>
      <c r="D195" s="159">
        <f>('D. Nat''l Transparency Template'!J241+'D. Nat''l Transparency Template'!J242)</f>
        <v>1798</v>
      </c>
      <c r="E195" s="130"/>
      <c r="F195" s="158">
        <f t="shared" si="2"/>
        <v>8.902324865731899E-2</v>
      </c>
      <c r="G195" s="158">
        <f t="shared" si="3"/>
        <v>7.3238289205702647E-2</v>
      </c>
    </row>
    <row r="196" spans="1:7" x14ac:dyDescent="0.25">
      <c r="A196" s="103" t="s">
        <v>694</v>
      </c>
      <c r="B196" s="124" t="s">
        <v>1352</v>
      </c>
      <c r="C196" s="159">
        <f>('D. Nat''l Transparency Template'!Y243+'D. Nat''l Transparency Template'!Y244)/1000000</f>
        <v>800.58280217000004</v>
      </c>
      <c r="D196" s="159">
        <f>('D. Nat''l Transparency Template'!J243+'D. Nat''l Transparency Template'!J244)</f>
        <v>1233</v>
      </c>
      <c r="E196" s="130"/>
      <c r="F196" s="158">
        <f t="shared" si="2"/>
        <v>7.2465766297590814E-2</v>
      </c>
      <c r="G196" s="158">
        <f t="shared" si="3"/>
        <v>5.0224032586558047E-2</v>
      </c>
    </row>
    <row r="197" spans="1:7" x14ac:dyDescent="0.25">
      <c r="A197" s="103" t="s">
        <v>695</v>
      </c>
      <c r="B197" s="124" t="s">
        <v>1353</v>
      </c>
      <c r="C197" s="159">
        <f>('D. Nat''l Transparency Template'!Y245+'D. Nat''l Transparency Template'!Y246)/1000000</f>
        <v>707.30645577999996</v>
      </c>
      <c r="D197" s="159">
        <f>('D. Nat''l Transparency Template'!J245+'D. Nat''l Transparency Template'!J246)</f>
        <v>945</v>
      </c>
      <c r="E197" s="130"/>
      <c r="F197" s="158">
        <f t="shared" si="2"/>
        <v>6.4022739667154216E-2</v>
      </c>
      <c r="G197" s="158">
        <f t="shared" si="3"/>
        <v>3.8492871690427699E-2</v>
      </c>
    </row>
    <row r="198" spans="1:7" x14ac:dyDescent="0.25">
      <c r="A198" s="103" t="s">
        <v>696</v>
      </c>
      <c r="B198" s="124" t="s">
        <v>1354</v>
      </c>
      <c r="C198" s="159">
        <f>('D. Nat''l Transparency Template'!Y247+'D. Nat''l Transparency Template'!Y248)/1000000</f>
        <v>607.93821195999999</v>
      </c>
      <c r="D198" s="159">
        <f>('D. Nat''l Transparency Template'!J247+'D. Nat''l Transparency Template'!J248)</f>
        <v>718</v>
      </c>
      <c r="E198" s="130"/>
      <c r="F198" s="158">
        <f t="shared" si="2"/>
        <v>5.5028297225292858E-2</v>
      </c>
      <c r="G198" s="158">
        <f t="shared" si="3"/>
        <v>2.9246435845213848E-2</v>
      </c>
    </row>
    <row r="199" spans="1:7" x14ac:dyDescent="0.25">
      <c r="A199" s="103" t="s">
        <v>697</v>
      </c>
      <c r="B199" s="124" t="s">
        <v>1355</v>
      </c>
      <c r="C199" s="159">
        <f>('D. Nat''l Transparency Template'!Y249+'D. Nat''l Transparency Template'!Y250)/1000000</f>
        <v>477.97304080999999</v>
      </c>
      <c r="D199" s="159">
        <f>('D. Nat''l Transparency Template'!J249+'D. Nat''l Transparency Template'!J250)</f>
        <v>505</v>
      </c>
      <c r="E199" s="124"/>
      <c r="F199" s="158">
        <f t="shared" si="2"/>
        <v>4.3264335154343421E-2</v>
      </c>
      <c r="G199" s="158">
        <f t="shared" si="3"/>
        <v>2.0570264765784115E-2</v>
      </c>
    </row>
    <row r="200" spans="1:7" x14ac:dyDescent="0.25">
      <c r="A200" s="103" t="s">
        <v>698</v>
      </c>
      <c r="B200" s="124" t="s">
        <v>1356</v>
      </c>
      <c r="C200" s="159">
        <f>'D. Nat''l Transparency Template'!Y251/1000000</f>
        <v>3338.7490023099999</v>
      </c>
      <c r="D200" s="159">
        <f>'D. Nat''l Transparency Template'!J251</f>
        <v>2159</v>
      </c>
      <c r="E200" s="124"/>
      <c r="F200" s="158">
        <f t="shared" si="2"/>
        <v>0.30221109455750594</v>
      </c>
      <c r="G200" s="158">
        <f t="shared" si="3"/>
        <v>8.7942973523421591E-2</v>
      </c>
    </row>
    <row r="201" spans="1:7" x14ac:dyDescent="0.25">
      <c r="A201" s="103" t="s">
        <v>699</v>
      </c>
      <c r="B201" s="124"/>
      <c r="C201" s="159"/>
      <c r="D201" s="162"/>
      <c r="E201" s="124"/>
      <c r="F201" s="158" t="str">
        <f t="shared" si="2"/>
        <v/>
      </c>
      <c r="G201" s="158" t="str">
        <f t="shared" si="3"/>
        <v/>
      </c>
    </row>
    <row r="202" spans="1:7" x14ac:dyDescent="0.25">
      <c r="A202" s="103" t="s">
        <v>700</v>
      </c>
      <c r="B202" s="124"/>
      <c r="C202" s="159"/>
      <c r="D202" s="162"/>
      <c r="E202" s="124"/>
      <c r="F202" s="158" t="str">
        <f t="shared" si="2"/>
        <v/>
      </c>
      <c r="G202" s="158" t="str">
        <f t="shared" si="3"/>
        <v/>
      </c>
    </row>
    <row r="203" spans="1:7" x14ac:dyDescent="0.25">
      <c r="A203" s="103" t="s">
        <v>701</v>
      </c>
      <c r="B203" s="124"/>
      <c r="C203" s="159"/>
      <c r="D203" s="162"/>
      <c r="E203" s="124"/>
      <c r="F203" s="158" t="str">
        <f t="shared" si="2"/>
        <v/>
      </c>
      <c r="G203" s="158" t="str">
        <f t="shared" si="3"/>
        <v/>
      </c>
    </row>
    <row r="204" spans="1:7" x14ac:dyDescent="0.25">
      <c r="A204" s="103" t="s">
        <v>702</v>
      </c>
      <c r="B204" s="124"/>
      <c r="C204" s="159"/>
      <c r="D204" s="162"/>
      <c r="E204" s="124"/>
      <c r="F204" s="158" t="str">
        <f t="shared" si="2"/>
        <v/>
      </c>
      <c r="G204" s="158" t="str">
        <f t="shared" si="3"/>
        <v/>
      </c>
    </row>
    <row r="205" spans="1:7" x14ac:dyDescent="0.25">
      <c r="A205" s="103" t="s">
        <v>703</v>
      </c>
      <c r="B205" s="124"/>
      <c r="C205" s="159"/>
      <c r="D205" s="162"/>
      <c r="F205" s="158" t="str">
        <f t="shared" si="2"/>
        <v/>
      </c>
      <c r="G205" s="158" t="str">
        <f t="shared" si="3"/>
        <v/>
      </c>
    </row>
    <row r="206" spans="1:7" x14ac:dyDescent="0.25">
      <c r="A206" s="103" t="s">
        <v>704</v>
      </c>
      <c r="B206" s="124"/>
      <c r="C206" s="159"/>
      <c r="D206" s="162"/>
      <c r="E206" s="119"/>
      <c r="F206" s="158" t="str">
        <f t="shared" si="2"/>
        <v/>
      </c>
      <c r="G206" s="158" t="str">
        <f t="shared" si="3"/>
        <v/>
      </c>
    </row>
    <row r="207" spans="1:7" x14ac:dyDescent="0.25">
      <c r="A207" s="103" t="s">
        <v>705</v>
      </c>
      <c r="B207" s="124"/>
      <c r="C207" s="159"/>
      <c r="D207" s="162"/>
      <c r="E207" s="119"/>
      <c r="F207" s="158" t="str">
        <f t="shared" si="2"/>
        <v/>
      </c>
      <c r="G207" s="158" t="str">
        <f t="shared" si="3"/>
        <v/>
      </c>
    </row>
    <row r="208" spans="1:7" x14ac:dyDescent="0.25">
      <c r="A208" s="103" t="s">
        <v>706</v>
      </c>
      <c r="B208" s="124"/>
      <c r="C208" s="159"/>
      <c r="D208" s="162"/>
      <c r="E208" s="119"/>
      <c r="F208" s="158" t="str">
        <f t="shared" si="2"/>
        <v/>
      </c>
      <c r="G208" s="158" t="str">
        <f t="shared" si="3"/>
        <v/>
      </c>
    </row>
    <row r="209" spans="1:7" x14ac:dyDescent="0.25">
      <c r="A209" s="103" t="s">
        <v>707</v>
      </c>
      <c r="B209" s="124"/>
      <c r="C209" s="159"/>
      <c r="D209" s="162"/>
      <c r="E209" s="119"/>
      <c r="F209" s="158" t="str">
        <f t="shared" si="2"/>
        <v/>
      </c>
      <c r="G209" s="158" t="str">
        <f t="shared" si="3"/>
        <v/>
      </c>
    </row>
    <row r="210" spans="1:7" x14ac:dyDescent="0.25">
      <c r="A210" s="103" t="s">
        <v>708</v>
      </c>
      <c r="B210" s="124"/>
      <c r="C210" s="159"/>
      <c r="D210" s="162"/>
      <c r="E210" s="119"/>
      <c r="F210" s="158" t="str">
        <f t="shared" si="2"/>
        <v/>
      </c>
      <c r="G210" s="158" t="str">
        <f t="shared" si="3"/>
        <v/>
      </c>
    </row>
    <row r="211" spans="1:7" x14ac:dyDescent="0.25">
      <c r="A211" s="103" t="s">
        <v>709</v>
      </c>
      <c r="B211" s="124"/>
      <c r="C211" s="159"/>
      <c r="D211" s="162"/>
      <c r="E211" s="119"/>
      <c r="F211" s="158" t="str">
        <f t="shared" si="2"/>
        <v/>
      </c>
      <c r="G211" s="158" t="str">
        <f t="shared" si="3"/>
        <v/>
      </c>
    </row>
    <row r="212" spans="1:7" x14ac:dyDescent="0.25">
      <c r="A212" s="103" t="s">
        <v>710</v>
      </c>
      <c r="B212" s="124"/>
      <c r="C212" s="159"/>
      <c r="D212" s="162"/>
      <c r="E212" s="119"/>
      <c r="F212" s="158" t="str">
        <f t="shared" si="2"/>
        <v/>
      </c>
      <c r="G212" s="158" t="str">
        <f t="shared" si="3"/>
        <v/>
      </c>
    </row>
    <row r="213" spans="1:7" x14ac:dyDescent="0.25">
      <c r="A213" s="103" t="s">
        <v>711</v>
      </c>
      <c r="B213" s="124"/>
      <c r="C213" s="159"/>
      <c r="D213" s="162"/>
      <c r="E213" s="119"/>
      <c r="F213" s="158" t="str">
        <f t="shared" si="2"/>
        <v/>
      </c>
      <c r="G213" s="158" t="str">
        <f t="shared" si="3"/>
        <v/>
      </c>
    </row>
    <row r="214" spans="1:7" x14ac:dyDescent="0.25">
      <c r="A214" s="103" t="s">
        <v>712</v>
      </c>
      <c r="B214" s="133" t="s">
        <v>96</v>
      </c>
      <c r="C214" s="165">
        <f>SUM(C190:C213)</f>
        <v>11047.738029599999</v>
      </c>
      <c r="D214" s="163">
        <f>SUM(D190:D213)</f>
        <v>24550</v>
      </c>
      <c r="E214" s="119"/>
      <c r="F214" s="164">
        <f>SUM(F190:F213)</f>
        <v>1</v>
      </c>
      <c r="G214" s="164">
        <f>SUM(G190:G213)</f>
        <v>1</v>
      </c>
    </row>
    <row r="215" spans="1:7" ht="15" customHeight="1" x14ac:dyDescent="0.25">
      <c r="A215" s="114"/>
      <c r="B215" s="115" t="s">
        <v>713</v>
      </c>
      <c r="C215" s="114" t="s">
        <v>682</v>
      </c>
      <c r="D215" s="114" t="s">
        <v>683</v>
      </c>
      <c r="E215" s="121"/>
      <c r="F215" s="114" t="s">
        <v>511</v>
      </c>
      <c r="G215" s="114" t="s">
        <v>684</v>
      </c>
    </row>
    <row r="216" spans="1:7" x14ac:dyDescent="0.25">
      <c r="A216" s="103" t="s">
        <v>714</v>
      </c>
      <c r="B216" s="103" t="s">
        <v>715</v>
      </c>
      <c r="C216" s="137" t="s">
        <v>939</v>
      </c>
      <c r="F216" s="161"/>
      <c r="G216" s="161"/>
    </row>
    <row r="217" spans="1:7" x14ac:dyDescent="0.25">
      <c r="F217" s="161"/>
      <c r="G217" s="161"/>
    </row>
    <row r="218" spans="1:7" x14ac:dyDescent="0.25">
      <c r="B218" s="124" t="s">
        <v>716</v>
      </c>
      <c r="F218" s="161"/>
      <c r="G218" s="161"/>
    </row>
    <row r="219" spans="1:7" x14ac:dyDescent="0.25">
      <c r="A219" s="103" t="s">
        <v>717</v>
      </c>
      <c r="B219" s="103" t="s">
        <v>718</v>
      </c>
      <c r="C219" s="159" t="s">
        <v>939</v>
      </c>
      <c r="D219" s="162" t="s">
        <v>939</v>
      </c>
      <c r="F219" s="158" t="str">
        <f t="shared" ref="F219:F233" si="4">IF($C$227=0,"",IF(C219="[for completion]","",C219/$C$227))</f>
        <v/>
      </c>
      <c r="G219" s="158" t="str">
        <f t="shared" ref="G219:G233" si="5">IF($D$227=0,"",IF(D219="[for completion]","",D219/$D$227))</f>
        <v/>
      </c>
    </row>
    <row r="220" spans="1:7" x14ac:dyDescent="0.25">
      <c r="A220" s="103" t="s">
        <v>719</v>
      </c>
      <c r="B220" s="103" t="s">
        <v>720</v>
      </c>
      <c r="C220" s="159" t="s">
        <v>939</v>
      </c>
      <c r="D220" s="162" t="s">
        <v>939</v>
      </c>
      <c r="F220" s="158" t="str">
        <f t="shared" si="4"/>
        <v/>
      </c>
      <c r="G220" s="158" t="str">
        <f t="shared" si="5"/>
        <v/>
      </c>
    </row>
    <row r="221" spans="1:7" x14ac:dyDescent="0.25">
      <c r="A221" s="103" t="s">
        <v>721</v>
      </c>
      <c r="B221" s="103" t="s">
        <v>722</v>
      </c>
      <c r="C221" s="159" t="s">
        <v>939</v>
      </c>
      <c r="D221" s="162" t="s">
        <v>939</v>
      </c>
      <c r="F221" s="158" t="str">
        <f t="shared" si="4"/>
        <v/>
      </c>
      <c r="G221" s="158" t="str">
        <f t="shared" si="5"/>
        <v/>
      </c>
    </row>
    <row r="222" spans="1:7" x14ac:dyDescent="0.25">
      <c r="A222" s="103" t="s">
        <v>723</v>
      </c>
      <c r="B222" s="103" t="s">
        <v>724</v>
      </c>
      <c r="C222" s="159" t="s">
        <v>939</v>
      </c>
      <c r="D222" s="162" t="s">
        <v>939</v>
      </c>
      <c r="F222" s="158" t="str">
        <f t="shared" si="4"/>
        <v/>
      </c>
      <c r="G222" s="158" t="str">
        <f t="shared" si="5"/>
        <v/>
      </c>
    </row>
    <row r="223" spans="1:7" x14ac:dyDescent="0.25">
      <c r="A223" s="103" t="s">
        <v>725</v>
      </c>
      <c r="B223" s="103" t="s">
        <v>726</v>
      </c>
      <c r="C223" s="159" t="s">
        <v>939</v>
      </c>
      <c r="D223" s="162" t="s">
        <v>939</v>
      </c>
      <c r="F223" s="158" t="str">
        <f t="shared" si="4"/>
        <v/>
      </c>
      <c r="G223" s="158" t="str">
        <f t="shared" si="5"/>
        <v/>
      </c>
    </row>
    <row r="224" spans="1:7" x14ac:dyDescent="0.25">
      <c r="A224" s="103" t="s">
        <v>727</v>
      </c>
      <c r="B224" s="103" t="s">
        <v>728</v>
      </c>
      <c r="C224" s="159" t="s">
        <v>939</v>
      </c>
      <c r="D224" s="162" t="s">
        <v>939</v>
      </c>
      <c r="F224" s="158" t="str">
        <f t="shared" si="4"/>
        <v/>
      </c>
      <c r="G224" s="158" t="str">
        <f t="shared" si="5"/>
        <v/>
      </c>
    </row>
    <row r="225" spans="1:7" x14ac:dyDescent="0.25">
      <c r="A225" s="103" t="s">
        <v>729</v>
      </c>
      <c r="B225" s="103" t="s">
        <v>730</v>
      </c>
      <c r="C225" s="159" t="s">
        <v>939</v>
      </c>
      <c r="D225" s="162" t="s">
        <v>939</v>
      </c>
      <c r="F225" s="158" t="str">
        <f t="shared" si="4"/>
        <v/>
      </c>
      <c r="G225" s="158" t="str">
        <f t="shared" si="5"/>
        <v/>
      </c>
    </row>
    <row r="226" spans="1:7" x14ac:dyDescent="0.25">
      <c r="A226" s="103" t="s">
        <v>731</v>
      </c>
      <c r="B226" s="103" t="s">
        <v>732</v>
      </c>
      <c r="C226" s="159" t="s">
        <v>939</v>
      </c>
      <c r="D226" s="162" t="s">
        <v>939</v>
      </c>
      <c r="F226" s="158" t="str">
        <f t="shared" si="4"/>
        <v/>
      </c>
      <c r="G226" s="158" t="str">
        <f t="shared" si="5"/>
        <v/>
      </c>
    </row>
    <row r="227" spans="1:7" x14ac:dyDescent="0.25">
      <c r="A227" s="103" t="s">
        <v>733</v>
      </c>
      <c r="B227" s="133" t="s">
        <v>96</v>
      </c>
      <c r="C227" s="159">
        <f>SUM(C219:C226)</f>
        <v>0</v>
      </c>
      <c r="D227" s="162">
        <f>SUM(D219:D226)</f>
        <v>0</v>
      </c>
      <c r="F227" s="137">
        <f>SUM(F219:F226)</f>
        <v>0</v>
      </c>
      <c r="G227" s="137">
        <f>SUM(G219:G226)</f>
        <v>0</v>
      </c>
    </row>
    <row r="228" spans="1:7" outlineLevel="1" x14ac:dyDescent="0.25">
      <c r="A228" s="103" t="s">
        <v>734</v>
      </c>
      <c r="B228" s="120"/>
      <c r="C228" s="159"/>
      <c r="D228" s="162"/>
      <c r="F228" s="158" t="str">
        <f t="shared" si="4"/>
        <v/>
      </c>
      <c r="G228" s="158" t="str">
        <f t="shared" si="5"/>
        <v/>
      </c>
    </row>
    <row r="229" spans="1:7" outlineLevel="1" x14ac:dyDescent="0.25">
      <c r="A229" s="103" t="s">
        <v>735</v>
      </c>
      <c r="B229" s="120"/>
      <c r="C229" s="159"/>
      <c r="D229" s="162"/>
      <c r="F229" s="158" t="str">
        <f t="shared" si="4"/>
        <v/>
      </c>
      <c r="G229" s="158" t="str">
        <f t="shared" si="5"/>
        <v/>
      </c>
    </row>
    <row r="230" spans="1:7" outlineLevel="1" x14ac:dyDescent="0.25">
      <c r="A230" s="103" t="s">
        <v>736</v>
      </c>
      <c r="B230" s="120"/>
      <c r="C230" s="159"/>
      <c r="D230" s="162"/>
      <c r="F230" s="158" t="str">
        <f t="shared" si="4"/>
        <v/>
      </c>
      <c r="G230" s="158" t="str">
        <f t="shared" si="5"/>
        <v/>
      </c>
    </row>
    <row r="231" spans="1:7" outlineLevel="1" x14ac:dyDescent="0.25">
      <c r="A231" s="103" t="s">
        <v>737</v>
      </c>
      <c r="B231" s="120"/>
      <c r="C231" s="159"/>
      <c r="D231" s="162"/>
      <c r="F231" s="158" t="str">
        <f t="shared" si="4"/>
        <v/>
      </c>
      <c r="G231" s="158" t="str">
        <f t="shared" si="5"/>
        <v/>
      </c>
    </row>
    <row r="232" spans="1:7" outlineLevel="1" x14ac:dyDescent="0.25">
      <c r="A232" s="103" t="s">
        <v>738</v>
      </c>
      <c r="B232" s="120"/>
      <c r="C232" s="159"/>
      <c r="D232" s="162"/>
      <c r="F232" s="158" t="str">
        <f t="shared" si="4"/>
        <v/>
      </c>
      <c r="G232" s="158" t="str">
        <f t="shared" si="5"/>
        <v/>
      </c>
    </row>
    <row r="233" spans="1:7" outlineLevel="1" x14ac:dyDescent="0.25">
      <c r="A233" s="103" t="s">
        <v>739</v>
      </c>
      <c r="B233" s="120"/>
      <c r="C233" s="159"/>
      <c r="D233" s="162"/>
      <c r="F233" s="158" t="str">
        <f t="shared" si="4"/>
        <v/>
      </c>
      <c r="G233" s="158" t="str">
        <f t="shared" si="5"/>
        <v/>
      </c>
    </row>
    <row r="234" spans="1:7" outlineLevel="1" x14ac:dyDescent="0.25">
      <c r="A234" s="103" t="s">
        <v>740</v>
      </c>
      <c r="B234" s="120"/>
      <c r="F234" s="158"/>
      <c r="G234" s="158"/>
    </row>
    <row r="235" spans="1:7" outlineLevel="1" x14ac:dyDescent="0.25">
      <c r="A235" s="103" t="s">
        <v>741</v>
      </c>
      <c r="B235" s="120"/>
      <c r="F235" s="158"/>
      <c r="G235" s="158"/>
    </row>
    <row r="236" spans="1:7" outlineLevel="1" x14ac:dyDescent="0.25">
      <c r="A236" s="103" t="s">
        <v>742</v>
      </c>
      <c r="B236" s="120"/>
      <c r="F236" s="158"/>
      <c r="G236" s="158"/>
    </row>
    <row r="237" spans="1:7" ht="15" customHeight="1" x14ac:dyDescent="0.25">
      <c r="A237" s="114"/>
      <c r="B237" s="115" t="s">
        <v>743</v>
      </c>
      <c r="C237" s="114" t="s">
        <v>682</v>
      </c>
      <c r="D237" s="114" t="s">
        <v>683</v>
      </c>
      <c r="E237" s="121"/>
      <c r="F237" s="114" t="s">
        <v>511</v>
      </c>
      <c r="G237" s="114" t="s">
        <v>684</v>
      </c>
    </row>
    <row r="238" spans="1:7" x14ac:dyDescent="0.25">
      <c r="A238" s="103" t="s">
        <v>744</v>
      </c>
      <c r="B238" s="103" t="s">
        <v>715</v>
      </c>
      <c r="C238" s="137">
        <f>'D. Nat''l Transparency Template'!P149</f>
        <v>0.460534</v>
      </c>
      <c r="F238" s="161"/>
      <c r="G238" s="161"/>
    </row>
    <row r="239" spans="1:7" x14ac:dyDescent="0.25">
      <c r="F239" s="161"/>
      <c r="G239" s="161"/>
    </row>
    <row r="240" spans="1:7" x14ac:dyDescent="0.25">
      <c r="B240" s="124" t="s">
        <v>716</v>
      </c>
      <c r="F240" s="161"/>
      <c r="G240" s="161"/>
    </row>
    <row r="241" spans="1:7" x14ac:dyDescent="0.25">
      <c r="A241" s="103" t="s">
        <v>745</v>
      </c>
      <c r="B241" s="103" t="s">
        <v>718</v>
      </c>
      <c r="C241" s="159">
        <f>SUM('D. Nat''l Transparency Template'!Y287:Y291)/1000000</f>
        <v>3844.1086149099997</v>
      </c>
      <c r="D241" s="162">
        <f>SUM('D. Nat''l Transparency Template'!J287:J291)</f>
        <v>12193</v>
      </c>
      <c r="F241" s="158">
        <f>IF($C$249=0,"",IF(C241="[Mark as ND1 if not relevant]","",C241/$C$249))</f>
        <v>0.34795435994323459</v>
      </c>
      <c r="G241" s="158">
        <f>IF($D$249=0,"",IF(D241="[Mark as ND1 if not relevant]","",D241/$D$249))</f>
        <v>0.49665987780040732</v>
      </c>
    </row>
    <row r="242" spans="1:7" x14ac:dyDescent="0.25">
      <c r="A242" s="103" t="s">
        <v>746</v>
      </c>
      <c r="B242" s="103" t="s">
        <v>720</v>
      </c>
      <c r="C242" s="159">
        <f>SUM('D. Nat''l Transparency Template'!Y292:Y293)/1000000</f>
        <v>2477.8485787499999</v>
      </c>
      <c r="D242" s="162">
        <f>SUM('D. Nat''l Transparency Template'!J292:J293)</f>
        <v>4668</v>
      </c>
      <c r="F242" s="158">
        <f t="shared" ref="F242:F248" si="6">IF($C$249=0,"",IF(C242="[Mark as ND1 if not relevant]","",C242/$C$249))</f>
        <v>0.22428560236594552</v>
      </c>
      <c r="G242" s="158">
        <f t="shared" ref="G242:G248" si="7">IF($D$249=0,"",IF(D242="[Mark as ND1 if not relevant]","",D242/$D$249))</f>
        <v>0.19014256619144604</v>
      </c>
    </row>
    <row r="243" spans="1:7" x14ac:dyDescent="0.25">
      <c r="A243" s="103" t="s">
        <v>747</v>
      </c>
      <c r="B243" s="103" t="s">
        <v>722</v>
      </c>
      <c r="C243" s="159">
        <f>SUM('D. Nat''l Transparency Template'!Y294:Y295)/1000000</f>
        <v>2420.3416760199998</v>
      </c>
      <c r="D243" s="162">
        <f>SUM('D. Nat''l Transparency Template'!J294:J295)</f>
        <v>3975</v>
      </c>
      <c r="F243" s="158">
        <f t="shared" si="6"/>
        <v>0.21908029223133491</v>
      </c>
      <c r="G243" s="158">
        <f t="shared" si="7"/>
        <v>0.16191446028513237</v>
      </c>
    </row>
    <row r="244" spans="1:7" x14ac:dyDescent="0.25">
      <c r="A244" s="103" t="s">
        <v>748</v>
      </c>
      <c r="B244" s="103" t="s">
        <v>724</v>
      </c>
      <c r="C244" s="159">
        <f>SUM('D. Nat''l Transparency Template'!Y296:Y297)/1000000</f>
        <v>1765.1578821100002</v>
      </c>
      <c r="D244" s="162">
        <f>SUM('D. Nat''l Transparency Template'!J296:J297)</f>
        <v>2673</v>
      </c>
      <c r="F244" s="158">
        <f t="shared" si="6"/>
        <v>0.15977550131806578</v>
      </c>
      <c r="G244" s="158">
        <f t="shared" si="7"/>
        <v>0.10887983706720977</v>
      </c>
    </row>
    <row r="245" spans="1:7" x14ac:dyDescent="0.25">
      <c r="A245" s="103" t="s">
        <v>749</v>
      </c>
      <c r="B245" s="103" t="s">
        <v>726</v>
      </c>
      <c r="C245" s="159">
        <f>SUM('D. Nat''l Transparency Template'!Y298:Y299)/1000000</f>
        <v>520.69275087999995</v>
      </c>
      <c r="D245" s="162">
        <f>SUM('D. Nat''l Transparency Template'!J298:J299)</f>
        <v>994</v>
      </c>
      <c r="F245" s="158">
        <f t="shared" si="6"/>
        <v>4.7131163816965749E-2</v>
      </c>
      <c r="G245" s="158">
        <f t="shared" si="7"/>
        <v>4.0488798370672097E-2</v>
      </c>
    </row>
    <row r="246" spans="1:7" x14ac:dyDescent="0.25">
      <c r="A246" s="103" t="s">
        <v>750</v>
      </c>
      <c r="B246" s="103" t="s">
        <v>728</v>
      </c>
      <c r="C246" s="159">
        <f>'D. Nat''l Transparency Template'!Y300/1000000</f>
        <v>19.58852693</v>
      </c>
      <c r="D246" s="162">
        <f>'D. Nat''l Transparency Template'!J300</f>
        <v>47</v>
      </c>
      <c r="F246" s="158">
        <f t="shared" si="6"/>
        <v>1.7730803244534604E-3</v>
      </c>
      <c r="G246" s="158">
        <f t="shared" si="7"/>
        <v>1.914460285132383E-3</v>
      </c>
    </row>
    <row r="247" spans="1:7" x14ac:dyDescent="0.25">
      <c r="A247" s="103" t="s">
        <v>751</v>
      </c>
      <c r="B247" s="103" t="s">
        <v>730</v>
      </c>
      <c r="C247" s="159">
        <v>0</v>
      </c>
      <c r="D247" s="162">
        <v>0</v>
      </c>
      <c r="F247" s="158">
        <f t="shared" si="6"/>
        <v>0</v>
      </c>
      <c r="G247" s="158">
        <f t="shared" si="7"/>
        <v>0</v>
      </c>
    </row>
    <row r="248" spans="1:7" x14ac:dyDescent="0.25">
      <c r="A248" s="103" t="s">
        <v>752</v>
      </c>
      <c r="B248" s="103" t="s">
        <v>732</v>
      </c>
      <c r="C248" s="159">
        <v>0</v>
      </c>
      <c r="D248" s="162">
        <v>0</v>
      </c>
      <c r="F248" s="158">
        <f t="shared" si="6"/>
        <v>0</v>
      </c>
      <c r="G248" s="158">
        <f t="shared" si="7"/>
        <v>0</v>
      </c>
    </row>
    <row r="249" spans="1:7" x14ac:dyDescent="0.25">
      <c r="A249" s="103" t="s">
        <v>753</v>
      </c>
      <c r="B249" s="133" t="s">
        <v>96</v>
      </c>
      <c r="C249" s="159">
        <f>SUM(C241:C248)</f>
        <v>11047.738029599999</v>
      </c>
      <c r="D249" s="162">
        <f>SUM(D241:D248)</f>
        <v>24550</v>
      </c>
      <c r="F249" s="137">
        <f>SUM(F241:F248)</f>
        <v>0.99999999999999989</v>
      </c>
      <c r="G249" s="137">
        <f>SUM(G241:G248)</f>
        <v>1</v>
      </c>
    </row>
    <row r="250" spans="1:7" outlineLevel="1" x14ac:dyDescent="0.25">
      <c r="A250" s="103" t="s">
        <v>754</v>
      </c>
      <c r="B250" s="120"/>
      <c r="C250" s="159"/>
      <c r="D250" s="162"/>
      <c r="F250" s="158">
        <f t="shared" ref="F250:F255" si="8">IF($C$249=0,"",IF(C250="[for completion]","",C250/$C$249))</f>
        <v>0</v>
      </c>
      <c r="G250" s="158">
        <f t="shared" ref="G250:G255" si="9">IF($D$249=0,"",IF(D250="[for completion]","",D250/$D$249))</f>
        <v>0</v>
      </c>
    </row>
    <row r="251" spans="1:7" outlineLevel="1" x14ac:dyDescent="0.25">
      <c r="A251" s="103" t="s">
        <v>755</v>
      </c>
      <c r="B251" s="120"/>
      <c r="C251" s="159"/>
      <c r="D251" s="162"/>
      <c r="F251" s="158">
        <f t="shared" si="8"/>
        <v>0</v>
      </c>
      <c r="G251" s="158">
        <f t="shared" si="9"/>
        <v>0</v>
      </c>
    </row>
    <row r="252" spans="1:7" outlineLevel="1" x14ac:dyDescent="0.25">
      <c r="A252" s="103" t="s">
        <v>756</v>
      </c>
      <c r="B252" s="120"/>
      <c r="C252" s="159"/>
      <c r="D252" s="162"/>
      <c r="F252" s="158">
        <f t="shared" si="8"/>
        <v>0</v>
      </c>
      <c r="G252" s="158">
        <f t="shared" si="9"/>
        <v>0</v>
      </c>
    </row>
    <row r="253" spans="1:7" outlineLevel="1" x14ac:dyDescent="0.25">
      <c r="A253" s="103" t="s">
        <v>757</v>
      </c>
      <c r="B253" s="120"/>
      <c r="C253" s="159"/>
      <c r="D253" s="162"/>
      <c r="F253" s="158">
        <f t="shared" si="8"/>
        <v>0</v>
      </c>
      <c r="G253" s="158">
        <f t="shared" si="9"/>
        <v>0</v>
      </c>
    </row>
    <row r="254" spans="1:7" outlineLevel="1" x14ac:dyDescent="0.25">
      <c r="A254" s="103" t="s">
        <v>758</v>
      </c>
      <c r="B254" s="120"/>
      <c r="C254" s="159"/>
      <c r="D254" s="162"/>
      <c r="F254" s="158">
        <f t="shared" si="8"/>
        <v>0</v>
      </c>
      <c r="G254" s="158">
        <f t="shared" si="9"/>
        <v>0</v>
      </c>
    </row>
    <row r="255" spans="1:7" outlineLevel="1" x14ac:dyDescent="0.25">
      <c r="A255" s="103" t="s">
        <v>759</v>
      </c>
      <c r="B255" s="120"/>
      <c r="C255" s="159"/>
      <c r="D255" s="162"/>
      <c r="F255" s="158">
        <f t="shared" si="8"/>
        <v>0</v>
      </c>
      <c r="G255" s="158">
        <f t="shared" si="9"/>
        <v>0</v>
      </c>
    </row>
    <row r="256" spans="1:7" outlineLevel="1" x14ac:dyDescent="0.25">
      <c r="A256" s="103" t="s">
        <v>760</v>
      </c>
      <c r="B256" s="120"/>
      <c r="F256" s="117"/>
      <c r="G256" s="117"/>
    </row>
    <row r="257" spans="1:14" outlineLevel="1" x14ac:dyDescent="0.25">
      <c r="A257" s="103" t="s">
        <v>761</v>
      </c>
      <c r="B257" s="120"/>
      <c r="F257" s="117"/>
      <c r="G257" s="117"/>
    </row>
    <row r="258" spans="1:14" outlineLevel="1" x14ac:dyDescent="0.25">
      <c r="A258" s="103" t="s">
        <v>762</v>
      </c>
      <c r="B258" s="120"/>
      <c r="F258" s="117"/>
      <c r="G258" s="117"/>
    </row>
    <row r="259" spans="1:14" ht="15" customHeight="1" x14ac:dyDescent="0.25">
      <c r="A259" s="114"/>
      <c r="B259" s="115" t="s">
        <v>763</v>
      </c>
      <c r="C259" s="114" t="s">
        <v>511</v>
      </c>
      <c r="D259" s="114"/>
      <c r="E259" s="121"/>
      <c r="F259" s="114"/>
      <c r="G259" s="114"/>
    </row>
    <row r="260" spans="1:14" x14ac:dyDescent="0.25">
      <c r="A260" s="103" t="s">
        <v>764</v>
      </c>
      <c r="B260" s="103" t="s">
        <v>765</v>
      </c>
      <c r="C260" s="137">
        <f>'D. Nat''l Transparency Template'!AG196</f>
        <v>0.87267324981175998</v>
      </c>
      <c r="E260" s="119"/>
      <c r="F260" s="119"/>
      <c r="G260" s="119"/>
    </row>
    <row r="261" spans="1:14" x14ac:dyDescent="0.25">
      <c r="A261" s="103" t="s">
        <v>766</v>
      </c>
      <c r="B261" s="103" t="s">
        <v>767</v>
      </c>
      <c r="C261" s="137">
        <v>0</v>
      </c>
      <c r="E261" s="119"/>
      <c r="F261" s="119"/>
    </row>
    <row r="262" spans="1:14" x14ac:dyDescent="0.25">
      <c r="A262" s="103" t="s">
        <v>768</v>
      </c>
      <c r="B262" s="103" t="s">
        <v>769</v>
      </c>
      <c r="C262" s="137">
        <f>'D. Nat''l Transparency Template'!AG197</f>
        <v>0.12732675018824</v>
      </c>
      <c r="E262" s="119"/>
      <c r="F262" s="119"/>
    </row>
    <row r="263" spans="1:14" x14ac:dyDescent="0.25">
      <c r="A263" s="103" t="s">
        <v>770</v>
      </c>
      <c r="B263" s="124" t="s">
        <v>1117</v>
      </c>
      <c r="C263" s="137">
        <v>0</v>
      </c>
      <c r="D263" s="130"/>
      <c r="E263" s="130"/>
      <c r="F263" s="131"/>
      <c r="G263" s="131"/>
      <c r="H263" s="98"/>
      <c r="I263" s="103"/>
      <c r="J263" s="103"/>
      <c r="K263" s="103"/>
      <c r="L263" s="98"/>
      <c r="M263" s="98"/>
      <c r="N263" s="98"/>
    </row>
    <row r="264" spans="1:14" x14ac:dyDescent="0.25">
      <c r="A264" s="103" t="s">
        <v>1125</v>
      </c>
      <c r="B264" s="103" t="s">
        <v>94</v>
      </c>
      <c r="C264" s="137">
        <v>0</v>
      </c>
      <c r="E264" s="119"/>
      <c r="F264" s="119"/>
    </row>
    <row r="265" spans="1:14" outlineLevel="1" x14ac:dyDescent="0.25">
      <c r="A265" s="103" t="s">
        <v>771</v>
      </c>
      <c r="B265" s="120"/>
      <c r="C265" s="137"/>
      <c r="E265" s="119"/>
      <c r="F265" s="119"/>
    </row>
    <row r="266" spans="1:14" outlineLevel="1" x14ac:dyDescent="0.25">
      <c r="A266" s="103" t="s">
        <v>772</v>
      </c>
      <c r="B266" s="120"/>
      <c r="C266" s="166"/>
      <c r="E266" s="119"/>
      <c r="F266" s="119"/>
    </row>
    <row r="267" spans="1:14" outlineLevel="1" x14ac:dyDescent="0.25">
      <c r="A267" s="103" t="s">
        <v>773</v>
      </c>
      <c r="B267" s="120"/>
      <c r="C267" s="137"/>
      <c r="E267" s="119"/>
      <c r="F267" s="119"/>
    </row>
    <row r="268" spans="1:14" outlineLevel="1" x14ac:dyDescent="0.25">
      <c r="A268" s="103" t="s">
        <v>774</v>
      </c>
      <c r="B268" s="120"/>
      <c r="C268" s="137"/>
      <c r="E268" s="119"/>
      <c r="F268" s="119"/>
    </row>
    <row r="269" spans="1:14" outlineLevel="1" x14ac:dyDescent="0.25">
      <c r="A269" s="103" t="s">
        <v>775</v>
      </c>
      <c r="B269" s="120"/>
      <c r="C269" s="137"/>
      <c r="E269" s="119"/>
      <c r="F269" s="119"/>
    </row>
    <row r="270" spans="1:14" outlineLevel="1" x14ac:dyDescent="0.25">
      <c r="A270" s="103" t="s">
        <v>776</v>
      </c>
      <c r="B270" s="120"/>
      <c r="C270" s="137"/>
      <c r="E270" s="119"/>
      <c r="F270" s="119"/>
    </row>
    <row r="271" spans="1:14" outlineLevel="1" x14ac:dyDescent="0.25">
      <c r="A271" s="103" t="s">
        <v>777</v>
      </c>
      <c r="B271" s="120"/>
      <c r="C271" s="137"/>
      <c r="E271" s="119"/>
      <c r="F271" s="119"/>
    </row>
    <row r="272" spans="1:14" outlineLevel="1" x14ac:dyDescent="0.25">
      <c r="A272" s="103" t="s">
        <v>778</v>
      </c>
      <c r="B272" s="120"/>
      <c r="C272" s="137"/>
      <c r="E272" s="119"/>
      <c r="F272" s="119"/>
    </row>
    <row r="273" spans="1:7" outlineLevel="1" x14ac:dyDescent="0.25">
      <c r="A273" s="103" t="s">
        <v>779</v>
      </c>
      <c r="B273" s="120"/>
      <c r="C273" s="137"/>
      <c r="E273" s="119"/>
      <c r="F273" s="119"/>
    </row>
    <row r="274" spans="1:7" outlineLevel="1" x14ac:dyDescent="0.25">
      <c r="A274" s="103" t="s">
        <v>780</v>
      </c>
      <c r="B274" s="120"/>
      <c r="C274" s="137"/>
      <c r="E274" s="119"/>
      <c r="F274" s="119"/>
    </row>
    <row r="275" spans="1:7" outlineLevel="1" x14ac:dyDescent="0.25">
      <c r="A275" s="103" t="s">
        <v>781</v>
      </c>
      <c r="B275" s="120"/>
      <c r="C275" s="137"/>
      <c r="E275" s="119"/>
      <c r="F275" s="119"/>
    </row>
    <row r="276" spans="1:7" ht="15" customHeight="1" x14ac:dyDescent="0.25">
      <c r="A276" s="114"/>
      <c r="B276" s="115" t="s">
        <v>782</v>
      </c>
      <c r="C276" s="114" t="s">
        <v>511</v>
      </c>
      <c r="D276" s="114"/>
      <c r="E276" s="121"/>
      <c r="F276" s="114"/>
      <c r="G276" s="116"/>
    </row>
    <row r="277" spans="1:7" x14ac:dyDescent="0.25">
      <c r="A277" s="103" t="s">
        <v>7</v>
      </c>
      <c r="B277" s="103" t="s">
        <v>1118</v>
      </c>
      <c r="C277" s="137">
        <v>1</v>
      </c>
      <c r="E277" s="98"/>
      <c r="F277" s="98"/>
    </row>
    <row r="278" spans="1:7" x14ac:dyDescent="0.25">
      <c r="A278" s="103" t="s">
        <v>783</v>
      </c>
      <c r="B278" s="103" t="s">
        <v>784</v>
      </c>
      <c r="C278" s="137">
        <v>0</v>
      </c>
      <c r="E278" s="98"/>
      <c r="F278" s="98"/>
    </row>
    <row r="279" spans="1:7" x14ac:dyDescent="0.25">
      <c r="A279" s="103" t="s">
        <v>785</v>
      </c>
      <c r="B279" s="103" t="s">
        <v>94</v>
      </c>
      <c r="C279" s="137">
        <v>0</v>
      </c>
      <c r="E279" s="98"/>
      <c r="F279" s="98"/>
    </row>
    <row r="280" spans="1:7" outlineLevel="1" x14ac:dyDescent="0.25">
      <c r="A280" s="103" t="s">
        <v>786</v>
      </c>
      <c r="C280" s="137"/>
      <c r="E280" s="98"/>
      <c r="F280" s="98"/>
    </row>
    <row r="281" spans="1:7" outlineLevel="1" x14ac:dyDescent="0.25">
      <c r="A281" s="103" t="s">
        <v>787</v>
      </c>
      <c r="C281" s="137"/>
      <c r="E281" s="98"/>
      <c r="F281" s="98"/>
    </row>
    <row r="282" spans="1:7" outlineLevel="1" x14ac:dyDescent="0.25">
      <c r="A282" s="103" t="s">
        <v>788</v>
      </c>
      <c r="C282" s="137"/>
      <c r="E282" s="98"/>
      <c r="F282" s="98"/>
    </row>
    <row r="283" spans="1:7" outlineLevel="1" x14ac:dyDescent="0.25">
      <c r="A283" s="103" t="s">
        <v>789</v>
      </c>
      <c r="C283" s="137"/>
      <c r="E283" s="98"/>
      <c r="F283" s="98"/>
    </row>
    <row r="284" spans="1:7" outlineLevel="1" x14ac:dyDescent="0.25">
      <c r="A284" s="103" t="s">
        <v>790</v>
      </c>
      <c r="C284" s="137"/>
      <c r="E284" s="98"/>
      <c r="F284" s="98"/>
    </row>
    <row r="285" spans="1:7" outlineLevel="1" x14ac:dyDescent="0.25">
      <c r="A285" s="103" t="s">
        <v>791</v>
      </c>
      <c r="C285" s="137"/>
      <c r="E285" s="98"/>
      <c r="F285" s="98"/>
    </row>
    <row r="286" spans="1:7" ht="18.75" x14ac:dyDescent="0.25">
      <c r="A286" s="127"/>
      <c r="B286" s="128" t="s">
        <v>792</v>
      </c>
      <c r="C286" s="127"/>
      <c r="D286" s="127"/>
      <c r="E286" s="127"/>
      <c r="F286" s="129"/>
      <c r="G286" s="129"/>
    </row>
    <row r="287" spans="1:7" ht="15" customHeight="1" x14ac:dyDescent="0.25">
      <c r="A287" s="114"/>
      <c r="B287" s="115" t="s">
        <v>793</v>
      </c>
      <c r="C287" s="114" t="s">
        <v>682</v>
      </c>
      <c r="D287" s="114" t="s">
        <v>683</v>
      </c>
      <c r="E287" s="114"/>
      <c r="F287" s="114" t="s">
        <v>512</v>
      </c>
      <c r="G287" s="114" t="s">
        <v>684</v>
      </c>
    </row>
    <row r="288" spans="1:7" x14ac:dyDescent="0.25">
      <c r="A288" s="103" t="s">
        <v>794</v>
      </c>
      <c r="B288" s="103" t="s">
        <v>686</v>
      </c>
      <c r="C288" s="159" t="s">
        <v>939</v>
      </c>
      <c r="D288" s="103" t="s">
        <v>939</v>
      </c>
      <c r="E288" s="130"/>
      <c r="F288" s="98" t="s">
        <v>939</v>
      </c>
      <c r="G288" s="98" t="s">
        <v>939</v>
      </c>
    </row>
    <row r="289" spans="1:7" x14ac:dyDescent="0.25">
      <c r="A289" s="130"/>
      <c r="D289" s="130"/>
      <c r="E289" s="130"/>
      <c r="F289" s="131"/>
      <c r="G289" s="131"/>
    </row>
    <row r="290" spans="1:7" x14ac:dyDescent="0.25">
      <c r="B290" s="103" t="s">
        <v>687</v>
      </c>
      <c r="D290" s="130"/>
      <c r="E290" s="130"/>
      <c r="F290" s="131"/>
      <c r="G290" s="131"/>
    </row>
    <row r="291" spans="1:7" x14ac:dyDescent="0.25">
      <c r="A291" s="103" t="s">
        <v>795</v>
      </c>
      <c r="B291" s="124"/>
      <c r="C291" s="159"/>
      <c r="D291" s="162"/>
      <c r="E291" s="130"/>
      <c r="F291" s="158" t="str">
        <f t="shared" ref="F291:F314" si="10">IF($C$315=0,"",IF(C291="[for completion]","",C291/$C$315))</f>
        <v/>
      </c>
      <c r="G291" s="158" t="str">
        <f t="shared" ref="G291:G314" si="11">IF($D$315=0,"",IF(D291="[for completion]","",D291/$D$315))</f>
        <v/>
      </c>
    </row>
    <row r="292" spans="1:7" x14ac:dyDescent="0.25">
      <c r="A292" s="103" t="s">
        <v>796</v>
      </c>
      <c r="B292" s="124"/>
      <c r="C292" s="159"/>
      <c r="D292" s="162"/>
      <c r="E292" s="130"/>
      <c r="F292" s="158" t="str">
        <f t="shared" si="10"/>
        <v/>
      </c>
      <c r="G292" s="158" t="str">
        <f t="shared" si="11"/>
        <v/>
      </c>
    </row>
    <row r="293" spans="1:7" x14ac:dyDescent="0.25">
      <c r="A293" s="103" t="s">
        <v>797</v>
      </c>
      <c r="B293" s="124"/>
      <c r="C293" s="159"/>
      <c r="D293" s="162"/>
      <c r="E293" s="130"/>
      <c r="F293" s="158" t="str">
        <f t="shared" si="10"/>
        <v/>
      </c>
      <c r="G293" s="158" t="str">
        <f t="shared" si="11"/>
        <v/>
      </c>
    </row>
    <row r="294" spans="1:7" x14ac:dyDescent="0.25">
      <c r="A294" s="103" t="s">
        <v>798</v>
      </c>
      <c r="B294" s="124"/>
      <c r="C294" s="159"/>
      <c r="D294" s="162"/>
      <c r="E294" s="130"/>
      <c r="F294" s="158" t="str">
        <f t="shared" si="10"/>
        <v/>
      </c>
      <c r="G294" s="158" t="str">
        <f t="shared" si="11"/>
        <v/>
      </c>
    </row>
    <row r="295" spans="1:7" x14ac:dyDescent="0.25">
      <c r="A295" s="103" t="s">
        <v>799</v>
      </c>
      <c r="B295" s="124"/>
      <c r="C295" s="159"/>
      <c r="D295" s="162"/>
      <c r="E295" s="130"/>
      <c r="F295" s="158" t="str">
        <f t="shared" si="10"/>
        <v/>
      </c>
      <c r="G295" s="158" t="str">
        <f t="shared" si="11"/>
        <v/>
      </c>
    </row>
    <row r="296" spans="1:7" x14ac:dyDescent="0.25">
      <c r="A296" s="103" t="s">
        <v>800</v>
      </c>
      <c r="B296" s="124"/>
      <c r="C296" s="159"/>
      <c r="D296" s="162"/>
      <c r="E296" s="130"/>
      <c r="F296" s="158" t="str">
        <f t="shared" si="10"/>
        <v/>
      </c>
      <c r="G296" s="158" t="str">
        <f t="shared" si="11"/>
        <v/>
      </c>
    </row>
    <row r="297" spans="1:7" x14ac:dyDescent="0.25">
      <c r="A297" s="103" t="s">
        <v>801</v>
      </c>
      <c r="B297" s="124"/>
      <c r="C297" s="159"/>
      <c r="D297" s="162"/>
      <c r="E297" s="130"/>
      <c r="F297" s="158" t="str">
        <f t="shared" si="10"/>
        <v/>
      </c>
      <c r="G297" s="158" t="str">
        <f t="shared" si="11"/>
        <v/>
      </c>
    </row>
    <row r="298" spans="1:7" x14ac:dyDescent="0.25">
      <c r="A298" s="103" t="s">
        <v>802</v>
      </c>
      <c r="B298" s="124"/>
      <c r="C298" s="159"/>
      <c r="D298" s="162"/>
      <c r="E298" s="130"/>
      <c r="F298" s="158" t="str">
        <f t="shared" si="10"/>
        <v/>
      </c>
      <c r="G298" s="158" t="str">
        <f t="shared" si="11"/>
        <v/>
      </c>
    </row>
    <row r="299" spans="1:7" x14ac:dyDescent="0.25">
      <c r="A299" s="103" t="s">
        <v>803</v>
      </c>
      <c r="B299" s="124"/>
      <c r="C299" s="159"/>
      <c r="D299" s="162"/>
      <c r="E299" s="130"/>
      <c r="F299" s="158" t="str">
        <f t="shared" si="10"/>
        <v/>
      </c>
      <c r="G299" s="158" t="str">
        <f t="shared" si="11"/>
        <v/>
      </c>
    </row>
    <row r="300" spans="1:7" x14ac:dyDescent="0.25">
      <c r="A300" s="103" t="s">
        <v>804</v>
      </c>
      <c r="B300" s="124"/>
      <c r="C300" s="159"/>
      <c r="D300" s="162"/>
      <c r="E300" s="124"/>
      <c r="F300" s="158" t="str">
        <f t="shared" si="10"/>
        <v/>
      </c>
      <c r="G300" s="158" t="str">
        <f t="shared" si="11"/>
        <v/>
      </c>
    </row>
    <row r="301" spans="1:7" x14ac:dyDescent="0.25">
      <c r="A301" s="103" t="s">
        <v>805</v>
      </c>
      <c r="B301" s="124"/>
      <c r="C301" s="159"/>
      <c r="D301" s="162"/>
      <c r="E301" s="124"/>
      <c r="F301" s="158" t="str">
        <f t="shared" si="10"/>
        <v/>
      </c>
      <c r="G301" s="158" t="str">
        <f t="shared" si="11"/>
        <v/>
      </c>
    </row>
    <row r="302" spans="1:7" x14ac:dyDescent="0.25">
      <c r="A302" s="103" t="s">
        <v>806</v>
      </c>
      <c r="B302" s="124"/>
      <c r="C302" s="159"/>
      <c r="D302" s="162"/>
      <c r="E302" s="124"/>
      <c r="F302" s="158" t="str">
        <f t="shared" si="10"/>
        <v/>
      </c>
      <c r="G302" s="158" t="str">
        <f t="shared" si="11"/>
        <v/>
      </c>
    </row>
    <row r="303" spans="1:7" x14ac:dyDescent="0.25">
      <c r="A303" s="103" t="s">
        <v>807</v>
      </c>
      <c r="B303" s="124"/>
      <c r="C303" s="159"/>
      <c r="D303" s="162"/>
      <c r="E303" s="124"/>
      <c r="F303" s="158" t="str">
        <f t="shared" si="10"/>
        <v/>
      </c>
      <c r="G303" s="158" t="str">
        <f t="shared" si="11"/>
        <v/>
      </c>
    </row>
    <row r="304" spans="1:7" x14ac:dyDescent="0.25">
      <c r="A304" s="103" t="s">
        <v>808</v>
      </c>
      <c r="B304" s="124"/>
      <c r="C304" s="159"/>
      <c r="D304" s="162"/>
      <c r="E304" s="124"/>
      <c r="F304" s="158" t="str">
        <f t="shared" si="10"/>
        <v/>
      </c>
      <c r="G304" s="158" t="str">
        <f t="shared" si="11"/>
        <v/>
      </c>
    </row>
    <row r="305" spans="1:7" x14ac:dyDescent="0.25">
      <c r="A305" s="103" t="s">
        <v>809</v>
      </c>
      <c r="B305" s="124"/>
      <c r="C305" s="159"/>
      <c r="D305" s="162"/>
      <c r="E305" s="124"/>
      <c r="F305" s="158" t="str">
        <f t="shared" si="10"/>
        <v/>
      </c>
      <c r="G305" s="158" t="str">
        <f t="shared" si="11"/>
        <v/>
      </c>
    </row>
    <row r="306" spans="1:7" x14ac:dyDescent="0.25">
      <c r="A306" s="103" t="s">
        <v>810</v>
      </c>
      <c r="B306" s="124"/>
      <c r="C306" s="159"/>
      <c r="D306" s="162"/>
      <c r="F306" s="158" t="str">
        <f t="shared" si="10"/>
        <v/>
      </c>
      <c r="G306" s="158" t="str">
        <f t="shared" si="11"/>
        <v/>
      </c>
    </row>
    <row r="307" spans="1:7" x14ac:dyDescent="0.25">
      <c r="A307" s="103" t="s">
        <v>811</v>
      </c>
      <c r="B307" s="124"/>
      <c r="C307" s="159"/>
      <c r="D307" s="162"/>
      <c r="E307" s="119"/>
      <c r="F307" s="158" t="str">
        <f t="shared" si="10"/>
        <v/>
      </c>
      <c r="G307" s="158" t="str">
        <f t="shared" si="11"/>
        <v/>
      </c>
    </row>
    <row r="308" spans="1:7" x14ac:dyDescent="0.25">
      <c r="A308" s="103" t="s">
        <v>812</v>
      </c>
      <c r="B308" s="124"/>
      <c r="C308" s="159"/>
      <c r="D308" s="162"/>
      <c r="E308" s="119"/>
      <c r="F308" s="158" t="str">
        <f t="shared" si="10"/>
        <v/>
      </c>
      <c r="G308" s="158" t="str">
        <f t="shared" si="11"/>
        <v/>
      </c>
    </row>
    <row r="309" spans="1:7" x14ac:dyDescent="0.25">
      <c r="A309" s="103" t="s">
        <v>813</v>
      </c>
      <c r="B309" s="124"/>
      <c r="C309" s="159"/>
      <c r="D309" s="162"/>
      <c r="E309" s="119"/>
      <c r="F309" s="158" t="str">
        <f t="shared" si="10"/>
        <v/>
      </c>
      <c r="G309" s="158" t="str">
        <f t="shared" si="11"/>
        <v/>
      </c>
    </row>
    <row r="310" spans="1:7" x14ac:dyDescent="0.25">
      <c r="A310" s="103" t="s">
        <v>814</v>
      </c>
      <c r="B310" s="124"/>
      <c r="C310" s="159"/>
      <c r="D310" s="162"/>
      <c r="E310" s="119"/>
      <c r="F310" s="158" t="str">
        <f t="shared" si="10"/>
        <v/>
      </c>
      <c r="G310" s="158" t="str">
        <f t="shared" si="11"/>
        <v/>
      </c>
    </row>
    <row r="311" spans="1:7" x14ac:dyDescent="0.25">
      <c r="A311" s="103" t="s">
        <v>815</v>
      </c>
      <c r="B311" s="124"/>
      <c r="C311" s="159"/>
      <c r="D311" s="162"/>
      <c r="E311" s="119"/>
      <c r="F311" s="158" t="str">
        <f t="shared" si="10"/>
        <v/>
      </c>
      <c r="G311" s="158" t="str">
        <f t="shared" si="11"/>
        <v/>
      </c>
    </row>
    <row r="312" spans="1:7" x14ac:dyDescent="0.25">
      <c r="A312" s="103" t="s">
        <v>816</v>
      </c>
      <c r="B312" s="124"/>
      <c r="C312" s="159"/>
      <c r="D312" s="162"/>
      <c r="E312" s="119"/>
      <c r="F312" s="158" t="str">
        <f t="shared" si="10"/>
        <v/>
      </c>
      <c r="G312" s="158" t="str">
        <f t="shared" si="11"/>
        <v/>
      </c>
    </row>
    <row r="313" spans="1:7" x14ac:dyDescent="0.25">
      <c r="A313" s="103" t="s">
        <v>817</v>
      </c>
      <c r="B313" s="124"/>
      <c r="C313" s="159"/>
      <c r="D313" s="162"/>
      <c r="E313" s="119"/>
      <c r="F313" s="158" t="str">
        <f t="shared" si="10"/>
        <v/>
      </c>
      <c r="G313" s="158" t="str">
        <f t="shared" si="11"/>
        <v/>
      </c>
    </row>
    <row r="314" spans="1:7" x14ac:dyDescent="0.25">
      <c r="A314" s="103" t="s">
        <v>818</v>
      </c>
      <c r="B314" s="124"/>
      <c r="C314" s="159"/>
      <c r="D314" s="162"/>
      <c r="E314" s="119"/>
      <c r="F314" s="158" t="str">
        <f t="shared" si="10"/>
        <v/>
      </c>
      <c r="G314" s="158" t="str">
        <f t="shared" si="11"/>
        <v/>
      </c>
    </row>
    <row r="315" spans="1:7" x14ac:dyDescent="0.25">
      <c r="A315" s="103" t="s">
        <v>819</v>
      </c>
      <c r="B315" s="133" t="s">
        <v>96</v>
      </c>
      <c r="C315" s="165">
        <f>SUM(C291:C314)</f>
        <v>0</v>
      </c>
      <c r="D315" s="163">
        <f>SUM(D291:D314)</f>
        <v>0</v>
      </c>
      <c r="E315" s="119"/>
      <c r="F315" s="164">
        <f>SUM(F291:F314)</f>
        <v>0</v>
      </c>
      <c r="G315" s="164">
        <f>SUM(G291:G314)</f>
        <v>0</v>
      </c>
    </row>
    <row r="316" spans="1:7" ht="15" customHeight="1" x14ac:dyDescent="0.25">
      <c r="A316" s="114"/>
      <c r="B316" s="115" t="s">
        <v>820</v>
      </c>
      <c r="C316" s="114" t="s">
        <v>682</v>
      </c>
      <c r="D316" s="114" t="s">
        <v>683</v>
      </c>
      <c r="E316" s="114"/>
      <c r="F316" s="114" t="s">
        <v>512</v>
      </c>
      <c r="G316" s="114" t="s">
        <v>684</v>
      </c>
    </row>
    <row r="317" spans="1:7" x14ac:dyDescent="0.25">
      <c r="A317" s="103" t="s">
        <v>821</v>
      </c>
      <c r="B317" s="103" t="s">
        <v>715</v>
      </c>
      <c r="C317" s="137" t="s">
        <v>939</v>
      </c>
      <c r="G317" s="103"/>
    </row>
    <row r="318" spans="1:7" x14ac:dyDescent="0.25">
      <c r="G318" s="103"/>
    </row>
    <row r="319" spans="1:7" x14ac:dyDescent="0.25">
      <c r="B319" s="124" t="s">
        <v>716</v>
      </c>
      <c r="G319" s="103"/>
    </row>
    <row r="320" spans="1:7" x14ac:dyDescent="0.25">
      <c r="A320" s="103" t="s">
        <v>822</v>
      </c>
      <c r="B320" s="103" t="s">
        <v>718</v>
      </c>
      <c r="C320" s="159" t="s">
        <v>939</v>
      </c>
      <c r="D320" s="162" t="s">
        <v>939</v>
      </c>
      <c r="F320" s="158" t="str">
        <f>IF($C$328=0,"",IF(C320="[for completion]","",C320/$C$328))</f>
        <v/>
      </c>
      <c r="G320" s="158" t="str">
        <f>IF($D$328=0,"",IF(D320="[for completion]","",D320/$D$328))</f>
        <v/>
      </c>
    </row>
    <row r="321" spans="1:7" x14ac:dyDescent="0.25">
      <c r="A321" s="103" t="s">
        <v>823</v>
      </c>
      <c r="B321" s="103" t="s">
        <v>720</v>
      </c>
      <c r="C321" s="159" t="s">
        <v>939</v>
      </c>
      <c r="D321" s="162" t="s">
        <v>939</v>
      </c>
      <c r="F321" s="158" t="str">
        <f t="shared" ref="F321:F334" si="12">IF($C$328=0,"",IF(C321="[for completion]","",C321/$C$328))</f>
        <v/>
      </c>
      <c r="G321" s="158" t="str">
        <f t="shared" ref="G321:G334" si="13">IF($D$328=0,"",IF(D321="[for completion]","",D321/$D$328))</f>
        <v/>
      </c>
    </row>
    <row r="322" spans="1:7" x14ac:dyDescent="0.25">
      <c r="A322" s="103" t="s">
        <v>824</v>
      </c>
      <c r="B322" s="103" t="s">
        <v>722</v>
      </c>
      <c r="C322" s="159" t="s">
        <v>939</v>
      </c>
      <c r="D322" s="162" t="s">
        <v>939</v>
      </c>
      <c r="F322" s="158" t="str">
        <f t="shared" si="12"/>
        <v/>
      </c>
      <c r="G322" s="158" t="str">
        <f t="shared" si="13"/>
        <v/>
      </c>
    </row>
    <row r="323" spans="1:7" x14ac:dyDescent="0.25">
      <c r="A323" s="103" t="s">
        <v>825</v>
      </c>
      <c r="B323" s="103" t="s">
        <v>724</v>
      </c>
      <c r="C323" s="159" t="s">
        <v>939</v>
      </c>
      <c r="D323" s="162" t="s">
        <v>939</v>
      </c>
      <c r="F323" s="158" t="str">
        <f t="shared" si="12"/>
        <v/>
      </c>
      <c r="G323" s="158" t="str">
        <f t="shared" si="13"/>
        <v/>
      </c>
    </row>
    <row r="324" spans="1:7" x14ac:dyDescent="0.25">
      <c r="A324" s="103" t="s">
        <v>826</v>
      </c>
      <c r="B324" s="103" t="s">
        <v>726</v>
      </c>
      <c r="C324" s="159" t="s">
        <v>939</v>
      </c>
      <c r="D324" s="162" t="s">
        <v>939</v>
      </c>
      <c r="F324" s="158" t="str">
        <f t="shared" si="12"/>
        <v/>
      </c>
      <c r="G324" s="158" t="str">
        <f t="shared" si="13"/>
        <v/>
      </c>
    </row>
    <row r="325" spans="1:7" x14ac:dyDescent="0.25">
      <c r="A325" s="103" t="s">
        <v>827</v>
      </c>
      <c r="B325" s="103" t="s">
        <v>728</v>
      </c>
      <c r="C325" s="159" t="s">
        <v>939</v>
      </c>
      <c r="D325" s="162" t="s">
        <v>939</v>
      </c>
      <c r="F325" s="158" t="str">
        <f t="shared" si="12"/>
        <v/>
      </c>
      <c r="G325" s="158" t="str">
        <f t="shared" si="13"/>
        <v/>
      </c>
    </row>
    <row r="326" spans="1:7" x14ac:dyDescent="0.25">
      <c r="A326" s="103" t="s">
        <v>828</v>
      </c>
      <c r="B326" s="103" t="s">
        <v>730</v>
      </c>
      <c r="C326" s="159" t="s">
        <v>939</v>
      </c>
      <c r="D326" s="162" t="s">
        <v>939</v>
      </c>
      <c r="F326" s="158" t="str">
        <f t="shared" si="12"/>
        <v/>
      </c>
      <c r="G326" s="158" t="str">
        <f t="shared" si="13"/>
        <v/>
      </c>
    </row>
    <row r="327" spans="1:7" x14ac:dyDescent="0.25">
      <c r="A327" s="103" t="s">
        <v>829</v>
      </c>
      <c r="B327" s="103" t="s">
        <v>732</v>
      </c>
      <c r="C327" s="159" t="s">
        <v>939</v>
      </c>
      <c r="D327" s="162" t="s">
        <v>939</v>
      </c>
      <c r="F327" s="158" t="str">
        <f t="shared" si="12"/>
        <v/>
      </c>
      <c r="G327" s="158" t="str">
        <f t="shared" si="13"/>
        <v/>
      </c>
    </row>
    <row r="328" spans="1:7" x14ac:dyDescent="0.25">
      <c r="A328" s="103" t="s">
        <v>830</v>
      </c>
      <c r="B328" s="133" t="s">
        <v>96</v>
      </c>
      <c r="C328" s="159">
        <f>SUM(C320:C327)</f>
        <v>0</v>
      </c>
      <c r="D328" s="162">
        <f>SUM(D320:D327)</f>
        <v>0</v>
      </c>
      <c r="F328" s="137">
        <f>SUM(F320:F327)</f>
        <v>0</v>
      </c>
      <c r="G328" s="137">
        <f>SUM(G320:G327)</f>
        <v>0</v>
      </c>
    </row>
    <row r="329" spans="1:7" outlineLevel="1" x14ac:dyDescent="0.25">
      <c r="A329" s="103" t="s">
        <v>831</v>
      </c>
      <c r="B329" s="120"/>
      <c r="C329" s="159"/>
      <c r="D329" s="162"/>
      <c r="F329" s="158" t="str">
        <f t="shared" si="12"/>
        <v/>
      </c>
      <c r="G329" s="158" t="str">
        <f t="shared" si="13"/>
        <v/>
      </c>
    </row>
    <row r="330" spans="1:7" outlineLevel="1" x14ac:dyDescent="0.25">
      <c r="A330" s="103" t="s">
        <v>832</v>
      </c>
      <c r="B330" s="120"/>
      <c r="C330" s="159"/>
      <c r="D330" s="162"/>
      <c r="F330" s="158" t="str">
        <f t="shared" si="12"/>
        <v/>
      </c>
      <c r="G330" s="158" t="str">
        <f t="shared" si="13"/>
        <v/>
      </c>
    </row>
    <row r="331" spans="1:7" outlineLevel="1" x14ac:dyDescent="0.25">
      <c r="A331" s="103" t="s">
        <v>833</v>
      </c>
      <c r="B331" s="120"/>
      <c r="C331" s="159"/>
      <c r="D331" s="162"/>
      <c r="F331" s="158" t="str">
        <f t="shared" si="12"/>
        <v/>
      </c>
      <c r="G331" s="158" t="str">
        <f t="shared" si="13"/>
        <v/>
      </c>
    </row>
    <row r="332" spans="1:7" outlineLevel="1" x14ac:dyDescent="0.25">
      <c r="A332" s="103" t="s">
        <v>834</v>
      </c>
      <c r="B332" s="120"/>
      <c r="C332" s="159"/>
      <c r="D332" s="162"/>
      <c r="F332" s="158" t="str">
        <f t="shared" si="12"/>
        <v/>
      </c>
      <c r="G332" s="158" t="str">
        <f t="shared" si="13"/>
        <v/>
      </c>
    </row>
    <row r="333" spans="1:7" outlineLevel="1" x14ac:dyDescent="0.25">
      <c r="A333" s="103" t="s">
        <v>835</v>
      </c>
      <c r="B333" s="120"/>
      <c r="C333" s="159"/>
      <c r="D333" s="162"/>
      <c r="F333" s="158" t="str">
        <f t="shared" si="12"/>
        <v/>
      </c>
      <c r="G333" s="158" t="str">
        <f t="shared" si="13"/>
        <v/>
      </c>
    </row>
    <row r="334" spans="1:7" outlineLevel="1" x14ac:dyDescent="0.25">
      <c r="A334" s="103" t="s">
        <v>836</v>
      </c>
      <c r="B334" s="120"/>
      <c r="C334" s="159"/>
      <c r="D334" s="162"/>
      <c r="F334" s="158" t="str">
        <f t="shared" si="12"/>
        <v/>
      </c>
      <c r="G334" s="158" t="str">
        <f t="shared" si="13"/>
        <v/>
      </c>
    </row>
    <row r="335" spans="1:7" outlineLevel="1" x14ac:dyDescent="0.25">
      <c r="A335" s="103" t="s">
        <v>837</v>
      </c>
      <c r="B335" s="120"/>
      <c r="F335" s="117"/>
      <c r="G335" s="117"/>
    </row>
    <row r="336" spans="1:7" outlineLevel="1" x14ac:dyDescent="0.25">
      <c r="A336" s="103" t="s">
        <v>838</v>
      </c>
      <c r="B336" s="120"/>
      <c r="F336" s="117"/>
      <c r="G336" s="117"/>
    </row>
    <row r="337" spans="1:7" outlineLevel="1" x14ac:dyDescent="0.25">
      <c r="A337" s="103" t="s">
        <v>839</v>
      </c>
      <c r="B337" s="120"/>
      <c r="F337" s="119"/>
      <c r="G337" s="119"/>
    </row>
    <row r="338" spans="1:7" ht="15" customHeight="1" x14ac:dyDescent="0.25">
      <c r="A338" s="114"/>
      <c r="B338" s="115" t="s">
        <v>840</v>
      </c>
      <c r="C338" s="114" t="s">
        <v>682</v>
      </c>
      <c r="D338" s="114" t="s">
        <v>683</v>
      </c>
      <c r="E338" s="114"/>
      <c r="F338" s="114" t="s">
        <v>512</v>
      </c>
      <c r="G338" s="114" t="s">
        <v>684</v>
      </c>
    </row>
    <row r="339" spans="1:7" x14ac:dyDescent="0.25">
      <c r="A339" s="103" t="s">
        <v>841</v>
      </c>
      <c r="B339" s="103" t="s">
        <v>715</v>
      </c>
      <c r="C339" s="137" t="s">
        <v>939</v>
      </c>
      <c r="G339" s="103"/>
    </row>
    <row r="340" spans="1:7" x14ac:dyDescent="0.25">
      <c r="G340" s="103"/>
    </row>
    <row r="341" spans="1:7" x14ac:dyDescent="0.25">
      <c r="B341" s="124" t="s">
        <v>716</v>
      </c>
      <c r="G341" s="103"/>
    </row>
    <row r="342" spans="1:7" x14ac:dyDescent="0.25">
      <c r="A342" s="103" t="s">
        <v>842</v>
      </c>
      <c r="B342" s="103" t="s">
        <v>718</v>
      </c>
      <c r="C342" s="159" t="s">
        <v>939</v>
      </c>
      <c r="D342" s="162" t="s">
        <v>939</v>
      </c>
      <c r="F342" s="158" t="str">
        <f>IF($C$350=0,"",IF(C342="[Mark as ND1 if not relevant]","",C342/$C$350))</f>
        <v/>
      </c>
      <c r="G342" s="158" t="str">
        <f>IF($D$350=0,"",IF(D342="[Mark as ND1 if not relevant]","",D342/$D$350))</f>
        <v/>
      </c>
    </row>
    <row r="343" spans="1:7" x14ac:dyDescent="0.25">
      <c r="A343" s="103" t="s">
        <v>843</v>
      </c>
      <c r="B343" s="103" t="s">
        <v>720</v>
      </c>
      <c r="C343" s="159" t="s">
        <v>939</v>
      </c>
      <c r="D343" s="162" t="s">
        <v>939</v>
      </c>
      <c r="F343" s="158" t="str">
        <f t="shared" ref="F343:F349" si="14">IF($C$350=0,"",IF(C343="[Mark as ND1 if not relevant]","",C343/$C$350))</f>
        <v/>
      </c>
      <c r="G343" s="158" t="str">
        <f t="shared" ref="G343:G349" si="15">IF($D$350=0,"",IF(D343="[Mark as ND1 if not relevant]","",D343/$D$350))</f>
        <v/>
      </c>
    </row>
    <row r="344" spans="1:7" x14ac:dyDescent="0.25">
      <c r="A344" s="103" t="s">
        <v>844</v>
      </c>
      <c r="B344" s="103" t="s">
        <v>722</v>
      </c>
      <c r="C344" s="159" t="s">
        <v>939</v>
      </c>
      <c r="D344" s="162" t="s">
        <v>939</v>
      </c>
      <c r="F344" s="158" t="str">
        <f t="shared" si="14"/>
        <v/>
      </c>
      <c r="G344" s="158" t="str">
        <f t="shared" si="15"/>
        <v/>
      </c>
    </row>
    <row r="345" spans="1:7" x14ac:dyDescent="0.25">
      <c r="A345" s="103" t="s">
        <v>845</v>
      </c>
      <c r="B345" s="103" t="s">
        <v>724</v>
      </c>
      <c r="C345" s="159" t="s">
        <v>939</v>
      </c>
      <c r="D345" s="162" t="s">
        <v>939</v>
      </c>
      <c r="F345" s="158" t="str">
        <f t="shared" si="14"/>
        <v/>
      </c>
      <c r="G345" s="158" t="str">
        <f t="shared" si="15"/>
        <v/>
      </c>
    </row>
    <row r="346" spans="1:7" x14ac:dyDescent="0.25">
      <c r="A346" s="103" t="s">
        <v>846</v>
      </c>
      <c r="B346" s="103" t="s">
        <v>726</v>
      </c>
      <c r="C346" s="159" t="s">
        <v>939</v>
      </c>
      <c r="D346" s="162" t="s">
        <v>939</v>
      </c>
      <c r="F346" s="158" t="str">
        <f t="shared" si="14"/>
        <v/>
      </c>
      <c r="G346" s="158" t="str">
        <f t="shared" si="15"/>
        <v/>
      </c>
    </row>
    <row r="347" spans="1:7" x14ac:dyDescent="0.25">
      <c r="A347" s="103" t="s">
        <v>847</v>
      </c>
      <c r="B347" s="103" t="s">
        <v>728</v>
      </c>
      <c r="C347" s="159" t="s">
        <v>939</v>
      </c>
      <c r="D347" s="162" t="s">
        <v>939</v>
      </c>
      <c r="F347" s="158" t="str">
        <f t="shared" si="14"/>
        <v/>
      </c>
      <c r="G347" s="158" t="str">
        <f t="shared" si="15"/>
        <v/>
      </c>
    </row>
    <row r="348" spans="1:7" x14ac:dyDescent="0.25">
      <c r="A348" s="103" t="s">
        <v>848</v>
      </c>
      <c r="B348" s="103" t="s">
        <v>730</v>
      </c>
      <c r="C348" s="159" t="s">
        <v>939</v>
      </c>
      <c r="D348" s="162" t="s">
        <v>939</v>
      </c>
      <c r="F348" s="158" t="str">
        <f t="shared" si="14"/>
        <v/>
      </c>
      <c r="G348" s="158" t="str">
        <f t="shared" si="15"/>
        <v/>
      </c>
    </row>
    <row r="349" spans="1:7" x14ac:dyDescent="0.25">
      <c r="A349" s="103" t="s">
        <v>849</v>
      </c>
      <c r="B349" s="103" t="s">
        <v>732</v>
      </c>
      <c r="C349" s="159" t="s">
        <v>939</v>
      </c>
      <c r="D349" s="162" t="s">
        <v>939</v>
      </c>
      <c r="F349" s="158" t="str">
        <f t="shared" si="14"/>
        <v/>
      </c>
      <c r="G349" s="158" t="str">
        <f t="shared" si="15"/>
        <v/>
      </c>
    </row>
    <row r="350" spans="1:7" x14ac:dyDescent="0.25">
      <c r="A350" s="103" t="s">
        <v>850</v>
      </c>
      <c r="B350" s="133" t="s">
        <v>96</v>
      </c>
      <c r="C350" s="159">
        <f>SUM(C342:C349)</f>
        <v>0</v>
      </c>
      <c r="D350" s="162">
        <f>SUM(D342:D349)</f>
        <v>0</v>
      </c>
      <c r="F350" s="137">
        <f>SUM(F342:F349)</f>
        <v>0</v>
      </c>
      <c r="G350" s="137">
        <f>SUM(G342:G349)</f>
        <v>0</v>
      </c>
    </row>
    <row r="351" spans="1:7" outlineLevel="1" x14ac:dyDescent="0.25">
      <c r="A351" s="103" t="s">
        <v>851</v>
      </c>
      <c r="B351" s="120"/>
      <c r="C351" s="159"/>
      <c r="D351" s="162"/>
      <c r="F351" s="158" t="str">
        <f t="shared" ref="F351:F356" si="16">IF($C$350=0,"",IF(C351="[for completion]","",C351/$C$350))</f>
        <v/>
      </c>
      <c r="G351" s="158" t="str">
        <f t="shared" ref="G351:G356" si="17">IF($D$350=0,"",IF(D351="[for completion]","",D351/$D$350))</f>
        <v/>
      </c>
    </row>
    <row r="352" spans="1:7" outlineLevel="1" x14ac:dyDescent="0.25">
      <c r="A352" s="103" t="s">
        <v>852</v>
      </c>
      <c r="B352" s="120"/>
      <c r="C352" s="159"/>
      <c r="D352" s="162"/>
      <c r="F352" s="158" t="str">
        <f t="shared" si="16"/>
        <v/>
      </c>
      <c r="G352" s="158" t="str">
        <f t="shared" si="17"/>
        <v/>
      </c>
    </row>
    <row r="353" spans="1:7" outlineLevel="1" x14ac:dyDescent="0.25">
      <c r="A353" s="103" t="s">
        <v>853</v>
      </c>
      <c r="B353" s="120"/>
      <c r="C353" s="159"/>
      <c r="D353" s="162"/>
      <c r="F353" s="158" t="str">
        <f t="shared" si="16"/>
        <v/>
      </c>
      <c r="G353" s="158" t="str">
        <f t="shared" si="17"/>
        <v/>
      </c>
    </row>
    <row r="354" spans="1:7" outlineLevel="1" x14ac:dyDescent="0.25">
      <c r="A354" s="103" t="s">
        <v>854</v>
      </c>
      <c r="B354" s="120"/>
      <c r="C354" s="159"/>
      <c r="D354" s="162"/>
      <c r="F354" s="158" t="str">
        <f t="shared" si="16"/>
        <v/>
      </c>
      <c r="G354" s="158" t="str">
        <f t="shared" si="17"/>
        <v/>
      </c>
    </row>
    <row r="355" spans="1:7" outlineLevel="1" x14ac:dyDescent="0.25">
      <c r="A355" s="103" t="s">
        <v>855</v>
      </c>
      <c r="B355" s="120"/>
      <c r="C355" s="159"/>
      <c r="D355" s="162"/>
      <c r="F355" s="158" t="str">
        <f t="shared" si="16"/>
        <v/>
      </c>
      <c r="G355" s="158" t="str">
        <f t="shared" si="17"/>
        <v/>
      </c>
    </row>
    <row r="356" spans="1:7" outlineLevel="1" x14ac:dyDescent="0.25">
      <c r="A356" s="103" t="s">
        <v>856</v>
      </c>
      <c r="B356" s="120"/>
      <c r="C356" s="159"/>
      <c r="D356" s="162"/>
      <c r="F356" s="158" t="str">
        <f t="shared" si="16"/>
        <v/>
      </c>
      <c r="G356" s="158" t="str">
        <f t="shared" si="17"/>
        <v/>
      </c>
    </row>
    <row r="357" spans="1:7" outlineLevel="1" x14ac:dyDescent="0.25">
      <c r="A357" s="103" t="s">
        <v>857</v>
      </c>
      <c r="B357" s="120"/>
      <c r="F357" s="158"/>
      <c r="G357" s="158"/>
    </row>
    <row r="358" spans="1:7" outlineLevel="1" x14ac:dyDescent="0.25">
      <c r="A358" s="103" t="s">
        <v>858</v>
      </c>
      <c r="B358" s="120"/>
      <c r="F358" s="158"/>
      <c r="G358" s="158"/>
    </row>
    <row r="359" spans="1:7" outlineLevel="1" x14ac:dyDescent="0.25">
      <c r="A359" s="103" t="s">
        <v>859</v>
      </c>
      <c r="B359" s="120"/>
      <c r="F359" s="158"/>
      <c r="G359" s="137"/>
    </row>
    <row r="360" spans="1:7" ht="15" customHeight="1" x14ac:dyDescent="0.25">
      <c r="A360" s="114"/>
      <c r="B360" s="115" t="s">
        <v>860</v>
      </c>
      <c r="C360" s="114" t="s">
        <v>861</v>
      </c>
      <c r="D360" s="114"/>
      <c r="E360" s="114"/>
      <c r="F360" s="114"/>
      <c r="G360" s="116"/>
    </row>
    <row r="361" spans="1:7" x14ac:dyDescent="0.25">
      <c r="A361" s="103" t="s">
        <v>862</v>
      </c>
      <c r="B361" s="124" t="s">
        <v>863</v>
      </c>
      <c r="C361" s="137" t="s">
        <v>939</v>
      </c>
      <c r="G361" s="103"/>
    </row>
    <row r="362" spans="1:7" x14ac:dyDescent="0.25">
      <c r="A362" s="103" t="s">
        <v>864</v>
      </c>
      <c r="B362" s="124" t="s">
        <v>865</v>
      </c>
      <c r="C362" s="137" t="s">
        <v>939</v>
      </c>
      <c r="G362" s="103"/>
    </row>
    <row r="363" spans="1:7" x14ac:dyDescent="0.25">
      <c r="A363" s="103" t="s">
        <v>866</v>
      </c>
      <c r="B363" s="124" t="s">
        <v>867</v>
      </c>
      <c r="C363" s="137" t="s">
        <v>939</v>
      </c>
      <c r="G363" s="103"/>
    </row>
    <row r="364" spans="1:7" x14ac:dyDescent="0.25">
      <c r="A364" s="103" t="s">
        <v>868</v>
      </c>
      <c r="B364" s="124" t="s">
        <v>869</v>
      </c>
      <c r="C364" s="137" t="s">
        <v>939</v>
      </c>
      <c r="G364" s="103"/>
    </row>
    <row r="365" spans="1:7" x14ac:dyDescent="0.25">
      <c r="A365" s="103" t="s">
        <v>870</v>
      </c>
      <c r="B365" s="124" t="s">
        <v>871</v>
      </c>
      <c r="C365" s="137" t="s">
        <v>939</v>
      </c>
      <c r="G365" s="103"/>
    </row>
    <row r="366" spans="1:7" x14ac:dyDescent="0.25">
      <c r="A366" s="103" t="s">
        <v>872</v>
      </c>
      <c r="B366" s="124" t="s">
        <v>873</v>
      </c>
      <c r="C366" s="137" t="s">
        <v>939</v>
      </c>
      <c r="G366" s="103"/>
    </row>
    <row r="367" spans="1:7" x14ac:dyDescent="0.25">
      <c r="A367" s="103" t="s">
        <v>874</v>
      </c>
      <c r="B367" s="124" t="s">
        <v>875</v>
      </c>
      <c r="C367" s="137" t="s">
        <v>939</v>
      </c>
      <c r="G367" s="103"/>
    </row>
    <row r="368" spans="1:7" x14ac:dyDescent="0.25">
      <c r="A368" s="103" t="s">
        <v>876</v>
      </c>
      <c r="B368" s="124" t="s">
        <v>877</v>
      </c>
      <c r="C368" s="137" t="s">
        <v>939</v>
      </c>
      <c r="G368" s="103"/>
    </row>
    <row r="369" spans="1:7" x14ac:dyDescent="0.25">
      <c r="A369" s="103" t="s">
        <v>878</v>
      </c>
      <c r="B369" s="124" t="s">
        <v>879</v>
      </c>
      <c r="C369" s="137" t="s">
        <v>939</v>
      </c>
      <c r="G369" s="103"/>
    </row>
    <row r="370" spans="1:7" x14ac:dyDescent="0.25">
      <c r="A370" s="103" t="s">
        <v>880</v>
      </c>
      <c r="B370" s="124" t="s">
        <v>94</v>
      </c>
      <c r="C370" s="137" t="s">
        <v>939</v>
      </c>
      <c r="G370" s="103"/>
    </row>
    <row r="371" spans="1:7" outlineLevel="1" x14ac:dyDescent="0.25">
      <c r="A371" s="103" t="s">
        <v>881</v>
      </c>
      <c r="B371" s="120"/>
      <c r="C371" s="137"/>
      <c r="G371" s="103"/>
    </row>
    <row r="372" spans="1:7" outlineLevel="1" x14ac:dyDescent="0.25">
      <c r="A372" s="103" t="s">
        <v>882</v>
      </c>
      <c r="B372" s="120"/>
      <c r="C372" s="137"/>
      <c r="G372" s="103"/>
    </row>
    <row r="373" spans="1:7" outlineLevel="1" x14ac:dyDescent="0.25">
      <c r="A373" s="103" t="s">
        <v>883</v>
      </c>
      <c r="B373" s="120"/>
      <c r="C373" s="137"/>
      <c r="G373" s="103"/>
    </row>
    <row r="374" spans="1:7" outlineLevel="1" x14ac:dyDescent="0.25">
      <c r="A374" s="103" t="s">
        <v>884</v>
      </c>
      <c r="B374" s="120"/>
      <c r="C374" s="137"/>
      <c r="G374" s="103"/>
    </row>
    <row r="375" spans="1:7" outlineLevel="1" x14ac:dyDescent="0.25">
      <c r="A375" s="103" t="s">
        <v>885</v>
      </c>
      <c r="B375" s="120"/>
      <c r="C375" s="137"/>
      <c r="G375" s="103"/>
    </row>
    <row r="376" spans="1:7" outlineLevel="1" x14ac:dyDescent="0.25">
      <c r="A376" s="103" t="s">
        <v>886</v>
      </c>
      <c r="B376" s="120"/>
      <c r="C376" s="137"/>
      <c r="G376" s="103"/>
    </row>
    <row r="377" spans="1:7" outlineLevel="1" x14ac:dyDescent="0.25">
      <c r="A377" s="103" t="s">
        <v>887</v>
      </c>
      <c r="B377" s="120"/>
      <c r="C377" s="137"/>
      <c r="G377" s="103"/>
    </row>
    <row r="378" spans="1:7" outlineLevel="1" x14ac:dyDescent="0.25">
      <c r="A378" s="103" t="s">
        <v>888</v>
      </c>
      <c r="B378" s="120"/>
      <c r="C378" s="137"/>
      <c r="G378" s="103"/>
    </row>
    <row r="379" spans="1:7" outlineLevel="1" x14ac:dyDescent="0.25">
      <c r="A379" s="103" t="s">
        <v>889</v>
      </c>
      <c r="B379" s="120"/>
      <c r="C379" s="137"/>
      <c r="G379" s="103"/>
    </row>
    <row r="380" spans="1:7" outlineLevel="1" x14ac:dyDescent="0.25">
      <c r="A380" s="103" t="s">
        <v>890</v>
      </c>
      <c r="B380" s="120"/>
      <c r="C380" s="137"/>
      <c r="G380" s="103"/>
    </row>
    <row r="381" spans="1:7" outlineLevel="1" x14ac:dyDescent="0.25">
      <c r="A381" s="103" t="s">
        <v>891</v>
      </c>
      <c r="B381" s="120"/>
      <c r="C381" s="137"/>
      <c r="G381" s="103"/>
    </row>
    <row r="382" spans="1:7" outlineLevel="1" x14ac:dyDescent="0.25">
      <c r="A382" s="103" t="s">
        <v>892</v>
      </c>
      <c r="B382" s="120"/>
      <c r="C382" s="137"/>
    </row>
    <row r="383" spans="1:7" outlineLevel="1" x14ac:dyDescent="0.25">
      <c r="A383" s="103" t="s">
        <v>893</v>
      </c>
      <c r="B383" s="120"/>
      <c r="C383" s="137"/>
    </row>
    <row r="384" spans="1:7" outlineLevel="1" x14ac:dyDescent="0.25">
      <c r="A384" s="103" t="s">
        <v>894</v>
      </c>
      <c r="B384" s="120"/>
      <c r="C384" s="137"/>
    </row>
    <row r="385" spans="1:7" outlineLevel="1" x14ac:dyDescent="0.25">
      <c r="A385" s="103" t="s">
        <v>895</v>
      </c>
      <c r="B385" s="120"/>
      <c r="C385" s="137"/>
      <c r="D385" s="99"/>
      <c r="E385" s="99"/>
      <c r="F385" s="99"/>
      <c r="G385" s="99"/>
    </row>
    <row r="386" spans="1:7" outlineLevel="1" x14ac:dyDescent="0.25">
      <c r="A386" s="103" t="s">
        <v>896</v>
      </c>
      <c r="B386" s="120"/>
      <c r="C386" s="137"/>
      <c r="D386" s="99"/>
      <c r="E386" s="99"/>
      <c r="F386" s="99"/>
      <c r="G386" s="99"/>
    </row>
    <row r="387" spans="1:7" outlineLevel="1" x14ac:dyDescent="0.25">
      <c r="A387" s="103" t="s">
        <v>897</v>
      </c>
      <c r="B387" s="120"/>
      <c r="C387" s="137"/>
      <c r="D387" s="99"/>
      <c r="E387" s="99"/>
      <c r="F387" s="99"/>
      <c r="G387" s="99"/>
    </row>
    <row r="388" spans="1:7" x14ac:dyDescent="0.25">
      <c r="C388" s="137"/>
      <c r="D388" s="99"/>
      <c r="E388" s="99"/>
      <c r="F388" s="99"/>
      <c r="G388" s="99"/>
    </row>
    <row r="389" spans="1:7" x14ac:dyDescent="0.25">
      <c r="C389" s="137"/>
      <c r="D389" s="99"/>
      <c r="E389" s="99"/>
      <c r="F389" s="99"/>
      <c r="G389" s="99"/>
    </row>
    <row r="390" spans="1:7" x14ac:dyDescent="0.25">
      <c r="C390" s="137"/>
      <c r="D390" s="99"/>
      <c r="E390" s="99"/>
      <c r="F390" s="99"/>
      <c r="G390" s="99"/>
    </row>
    <row r="391" spans="1:7" x14ac:dyDescent="0.25">
      <c r="C391" s="137"/>
      <c r="D391" s="99"/>
      <c r="E391" s="99"/>
      <c r="F391" s="99"/>
      <c r="G391" s="99"/>
    </row>
    <row r="392" spans="1:7" x14ac:dyDescent="0.25">
      <c r="C392" s="137"/>
      <c r="D392" s="99"/>
      <c r="E392" s="99"/>
      <c r="F392" s="99"/>
      <c r="G392" s="99"/>
    </row>
    <row r="393" spans="1:7" x14ac:dyDescent="0.25">
      <c r="C393" s="137"/>
      <c r="D393" s="99"/>
      <c r="E393" s="99"/>
      <c r="F393" s="99"/>
      <c r="G393" s="99"/>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&amp;R&amp;1#&amp;"Calibri"&amp;10&amp;KFF0000|PUBLIC|&amp;LPUBLIC</oddFooter>
    <evenFooter>&amp;LPUBLIC</evenFooter>
    <firstFooter>&amp;LPUBLIC</first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80" zoomScaleNormal="80" workbookViewId="0">
      <selection activeCell="C7" sqref="C7"/>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2" customFormat="1" ht="31.5" x14ac:dyDescent="0.25">
      <c r="A1" s="140" t="s">
        <v>901</v>
      </c>
      <c r="B1" s="140"/>
      <c r="C1" s="147" t="s">
        <v>1285</v>
      </c>
      <c r="D1" s="20"/>
      <c r="E1" s="20"/>
      <c r="F1" s="20"/>
      <c r="G1" s="20"/>
      <c r="H1" s="20"/>
      <c r="I1" s="20"/>
      <c r="J1" s="20"/>
      <c r="K1" s="20"/>
      <c r="L1" s="20"/>
      <c r="M1" s="20"/>
    </row>
    <row r="2" spans="1:13" x14ac:dyDescent="0.25">
      <c r="B2" s="23"/>
      <c r="C2" s="23"/>
    </row>
    <row r="3" spans="1:13" x14ac:dyDescent="0.25">
      <c r="A3" s="74" t="s">
        <v>902</v>
      </c>
      <c r="B3" s="75"/>
      <c r="C3" s="23"/>
    </row>
    <row r="4" spans="1:13" x14ac:dyDescent="0.25">
      <c r="C4" s="23"/>
    </row>
    <row r="5" spans="1:13" ht="37.5" x14ac:dyDescent="0.25">
      <c r="A5" s="36" t="s">
        <v>30</v>
      </c>
      <c r="B5" s="36" t="s">
        <v>903</v>
      </c>
      <c r="C5" s="76" t="s">
        <v>1284</v>
      </c>
    </row>
    <row r="6" spans="1:13" ht="375" x14ac:dyDescent="0.25">
      <c r="A6" s="1" t="s">
        <v>904</v>
      </c>
      <c r="B6" s="39" t="s">
        <v>905</v>
      </c>
      <c r="C6" s="224" t="s">
        <v>1664</v>
      </c>
    </row>
    <row r="7" spans="1:13" ht="108.75" customHeight="1" x14ac:dyDescent="0.25">
      <c r="A7" s="1" t="s">
        <v>906</v>
      </c>
      <c r="B7" s="39" t="s">
        <v>907</v>
      </c>
      <c r="C7" s="224" t="s">
        <v>1665</v>
      </c>
    </row>
    <row r="8" spans="1:13" ht="75" x14ac:dyDescent="0.25">
      <c r="A8" s="1" t="s">
        <v>908</v>
      </c>
      <c r="B8" s="39" t="s">
        <v>909</v>
      </c>
      <c r="C8" s="224" t="s">
        <v>1666</v>
      </c>
    </row>
    <row r="9" spans="1:13" ht="45" x14ac:dyDescent="0.25">
      <c r="A9" s="1" t="s">
        <v>910</v>
      </c>
      <c r="B9" s="39" t="s">
        <v>911</v>
      </c>
      <c r="C9" s="224" t="s">
        <v>1667</v>
      </c>
    </row>
    <row r="10" spans="1:13" ht="44.25" customHeight="1" x14ac:dyDescent="0.25">
      <c r="A10" s="1" t="s">
        <v>912</v>
      </c>
      <c r="B10" s="39" t="s">
        <v>1130</v>
      </c>
      <c r="C10" s="224" t="s">
        <v>1357</v>
      </c>
    </row>
    <row r="11" spans="1:13" ht="54.75" customHeight="1" x14ac:dyDescent="0.25">
      <c r="A11" s="1" t="s">
        <v>913</v>
      </c>
      <c r="B11" s="39" t="s">
        <v>914</v>
      </c>
      <c r="C11" s="224" t="s">
        <v>1668</v>
      </c>
    </row>
    <row r="12" spans="1:13" x14ac:dyDescent="0.25">
      <c r="A12" s="1" t="s">
        <v>915</v>
      </c>
      <c r="B12" s="39" t="s">
        <v>916</v>
      </c>
      <c r="C12" s="224" t="s">
        <v>1358</v>
      </c>
    </row>
    <row r="13" spans="1:13" ht="60" x14ac:dyDescent="0.25">
      <c r="A13" s="1" t="s">
        <v>917</v>
      </c>
      <c r="B13" s="39" t="s">
        <v>918</v>
      </c>
      <c r="C13" s="224" t="s">
        <v>1676</v>
      </c>
    </row>
    <row r="14" spans="1:13" ht="60" x14ac:dyDescent="0.25">
      <c r="A14" s="1" t="s">
        <v>919</v>
      </c>
      <c r="B14" s="39" t="s">
        <v>920</v>
      </c>
      <c r="C14" s="224" t="s">
        <v>1359</v>
      </c>
    </row>
    <row r="15" spans="1:13" x14ac:dyDescent="0.25">
      <c r="A15" s="1" t="s">
        <v>921</v>
      </c>
      <c r="B15" s="39" t="s">
        <v>922</v>
      </c>
      <c r="C15" s="224" t="s">
        <v>1360</v>
      </c>
    </row>
    <row r="16" spans="1:13" ht="45" x14ac:dyDescent="0.25">
      <c r="A16" s="1" t="s">
        <v>923</v>
      </c>
      <c r="B16" s="43" t="s">
        <v>924</v>
      </c>
      <c r="C16" s="224" t="s">
        <v>1361</v>
      </c>
    </row>
    <row r="17" spans="1:3" ht="52.5" customHeight="1" x14ac:dyDescent="0.25">
      <c r="A17" s="1" t="s">
        <v>925</v>
      </c>
      <c r="B17" s="43" t="s">
        <v>926</v>
      </c>
      <c r="C17" s="224" t="s">
        <v>1362</v>
      </c>
    </row>
    <row r="18" spans="1:3" x14ac:dyDescent="0.25">
      <c r="A18" s="1" t="s">
        <v>927</v>
      </c>
      <c r="B18" s="43" t="s">
        <v>928</v>
      </c>
      <c r="C18" s="224" t="s">
        <v>1363</v>
      </c>
    </row>
    <row r="19" spans="1:3" outlineLevel="1" x14ac:dyDescent="0.25">
      <c r="A19" s="1" t="s">
        <v>929</v>
      </c>
      <c r="B19" s="40" t="s">
        <v>930</v>
      </c>
      <c r="C19" s="224" t="s">
        <v>1364</v>
      </c>
    </row>
    <row r="20" spans="1:3" ht="22.5" customHeight="1" outlineLevel="1" x14ac:dyDescent="0.25">
      <c r="A20" s="1" t="s">
        <v>931</v>
      </c>
      <c r="B20" s="73" t="s">
        <v>1669</v>
      </c>
      <c r="C20" s="224" t="s">
        <v>1670</v>
      </c>
    </row>
    <row r="21" spans="1:3" ht="75" outlineLevel="1" x14ac:dyDescent="0.25">
      <c r="A21" s="1" t="s">
        <v>932</v>
      </c>
      <c r="B21" s="132" t="s">
        <v>1671</v>
      </c>
      <c r="C21" s="224" t="s">
        <v>1672</v>
      </c>
    </row>
    <row r="22" spans="1:3" outlineLevel="1" x14ac:dyDescent="0.25">
      <c r="A22" s="1" t="s">
        <v>933</v>
      </c>
      <c r="B22" s="73"/>
      <c r="C22" s="25"/>
    </row>
    <row r="23" spans="1:3" outlineLevel="1" x14ac:dyDescent="0.25">
      <c r="A23" s="1" t="s">
        <v>934</v>
      </c>
      <c r="B23" s="73"/>
      <c r="C23" s="25"/>
    </row>
    <row r="24" spans="1:3" ht="18.75" x14ac:dyDescent="0.25">
      <c r="A24" s="36"/>
      <c r="B24" s="36" t="s">
        <v>935</v>
      </c>
      <c r="C24" s="76" t="s">
        <v>936</v>
      </c>
    </row>
    <row r="25" spans="1:3" x14ac:dyDescent="0.25">
      <c r="A25" s="1" t="s">
        <v>937</v>
      </c>
      <c r="B25" s="43" t="s">
        <v>938</v>
      </c>
      <c r="C25" s="25" t="s">
        <v>939</v>
      </c>
    </row>
    <row r="26" spans="1:3" x14ac:dyDescent="0.25">
      <c r="A26" s="1" t="s">
        <v>940</v>
      </c>
      <c r="B26" s="43" t="s">
        <v>941</v>
      </c>
      <c r="C26" s="25" t="s">
        <v>942</v>
      </c>
    </row>
    <row r="27" spans="1:3" x14ac:dyDescent="0.25">
      <c r="A27" s="1" t="s">
        <v>943</v>
      </c>
      <c r="B27" s="43" t="s">
        <v>944</v>
      </c>
      <c r="C27" s="25" t="s">
        <v>945</v>
      </c>
    </row>
    <row r="28" spans="1:3" outlineLevel="1" x14ac:dyDescent="0.25">
      <c r="A28" s="1" t="s">
        <v>946</v>
      </c>
      <c r="B28" s="42"/>
      <c r="C28" s="25"/>
    </row>
    <row r="29" spans="1:3" outlineLevel="1" x14ac:dyDescent="0.25">
      <c r="A29" s="1" t="s">
        <v>947</v>
      </c>
      <c r="B29" s="42"/>
      <c r="C29" s="25"/>
    </row>
    <row r="30" spans="1:3" outlineLevel="1" x14ac:dyDescent="0.25">
      <c r="A30" s="1" t="s">
        <v>1270</v>
      </c>
      <c r="B30" s="43"/>
      <c r="C30" s="25"/>
    </row>
    <row r="31" spans="1:3" ht="18.75" x14ac:dyDescent="0.25">
      <c r="A31" s="36"/>
      <c r="B31" s="36" t="s">
        <v>948</v>
      </c>
      <c r="C31" s="76" t="s">
        <v>1284</v>
      </c>
    </row>
    <row r="32" spans="1:3" ht="255" customHeight="1" x14ac:dyDescent="0.25">
      <c r="A32" s="1" t="s">
        <v>949</v>
      </c>
      <c r="B32" s="130" t="s">
        <v>1365</v>
      </c>
      <c r="C32" s="224" t="s">
        <v>1673</v>
      </c>
    </row>
    <row r="33" spans="1:3" ht="240" x14ac:dyDescent="0.25">
      <c r="A33" s="1" t="s">
        <v>950</v>
      </c>
      <c r="B33" s="130" t="s">
        <v>1366</v>
      </c>
      <c r="C33" s="231" t="s">
        <v>1367</v>
      </c>
    </row>
    <row r="34" spans="1:3" x14ac:dyDescent="0.25">
      <c r="A34" s="1" t="s">
        <v>951</v>
      </c>
      <c r="B34" s="42"/>
    </row>
    <row r="35" spans="1:3" x14ac:dyDescent="0.25">
      <c r="A35" s="1" t="s">
        <v>952</v>
      </c>
      <c r="B35" s="42"/>
    </row>
    <row r="36" spans="1:3" x14ac:dyDescent="0.25">
      <c r="A36" s="1" t="s">
        <v>953</v>
      </c>
      <c r="B36" s="42"/>
    </row>
    <row r="37" spans="1:3" x14ac:dyDescent="0.25">
      <c r="A37" s="1" t="s">
        <v>954</v>
      </c>
      <c r="B37" s="42"/>
    </row>
    <row r="38" spans="1:3" ht="94.5" x14ac:dyDescent="0.25">
      <c r="B38" s="225" t="s">
        <v>1368</v>
      </c>
    </row>
    <row r="39" spans="1:3" x14ac:dyDescent="0.25">
      <c r="B39" s="42"/>
    </row>
    <row r="40" spans="1:3" x14ac:dyDescent="0.25">
      <c r="B40" s="42"/>
    </row>
    <row r="41" spans="1:3" x14ac:dyDescent="0.25">
      <c r="B41" s="42"/>
    </row>
    <row r="42" spans="1:3" x14ac:dyDescent="0.25">
      <c r="B42" s="42"/>
    </row>
    <row r="43" spans="1:3" x14ac:dyDescent="0.25">
      <c r="B43" s="42"/>
    </row>
    <row r="44" spans="1:3" x14ac:dyDescent="0.25">
      <c r="B44" s="42"/>
    </row>
    <row r="45" spans="1:3" x14ac:dyDescent="0.25">
      <c r="B45" s="42"/>
    </row>
    <row r="46" spans="1:3" x14ac:dyDescent="0.25">
      <c r="B46" s="42"/>
    </row>
    <row r="47" spans="1:3" x14ac:dyDescent="0.25">
      <c r="B47" s="42"/>
    </row>
    <row r="48" spans="1:3"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77"/>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78"/>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&amp;R&amp;1#&amp;"Calibri"&amp;10&amp;KFF0000|PUBLIC|&amp;LPUBLIC</oddFooter>
    <evenFooter>&amp;LPUBLIC</evenFooter>
    <firstFooter>&amp;LPUBLIC</first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AZ414"/>
  <sheetViews>
    <sheetView zoomScale="130" zoomScaleNormal="130" workbookViewId="0">
      <selection activeCell="BA15" sqref="BA15"/>
    </sheetView>
  </sheetViews>
  <sheetFormatPr defaultColWidth="8.7109375" defaultRowHeight="15" x14ac:dyDescent="0.25"/>
  <cols>
    <col min="1" max="3" width="0.140625" style="238" customWidth="1"/>
    <col min="4" max="4" width="21.140625" style="238" customWidth="1"/>
    <col min="5" max="5" width="2.42578125" style="238" customWidth="1"/>
    <col min="6" max="6" width="0.5703125" style="238" customWidth="1"/>
    <col min="7" max="7" width="1.5703125" style="238" customWidth="1"/>
    <col min="8" max="8" width="1.85546875" style="238" customWidth="1"/>
    <col min="9" max="9" width="0.140625" style="238" customWidth="1"/>
    <col min="10" max="10" width="5.5703125" style="238" customWidth="1"/>
    <col min="11" max="11" width="3.28515625" style="238" customWidth="1"/>
    <col min="12" max="12" width="0.140625" style="238" customWidth="1"/>
    <col min="13" max="13" width="1" style="238" customWidth="1"/>
    <col min="14" max="14" width="0.140625" style="238" customWidth="1"/>
    <col min="15" max="15" width="4.5703125" style="238" customWidth="1"/>
    <col min="16" max="16" width="0.140625" style="238" customWidth="1"/>
    <col min="17" max="17" width="2.85546875" style="238" customWidth="1"/>
    <col min="18" max="18" width="2.42578125" style="238" customWidth="1"/>
    <col min="19" max="19" width="0.85546875" style="238" customWidth="1"/>
    <col min="20" max="20" width="0.140625" style="238" customWidth="1"/>
    <col min="21" max="21" width="8.5703125" style="238" customWidth="1"/>
    <col min="22" max="22" width="0.42578125" style="238" customWidth="1"/>
    <col min="23" max="23" width="0.85546875" style="238" customWidth="1"/>
    <col min="24" max="24" width="0.42578125" style="238" customWidth="1"/>
    <col min="25" max="25" width="2.7109375" style="238" customWidth="1"/>
    <col min="26" max="26" width="0.140625" style="238" customWidth="1"/>
    <col min="27" max="27" width="6.140625" style="238" customWidth="1"/>
    <col min="28" max="28" width="1.5703125" style="238" customWidth="1"/>
    <col min="29" max="29" width="2.85546875" style="238" customWidth="1"/>
    <col min="30" max="30" width="0.42578125" style="238" customWidth="1"/>
    <col min="31" max="31" width="0.140625" style="238" customWidth="1"/>
    <col min="32" max="32" width="2" style="238" customWidth="1"/>
    <col min="33" max="33" width="0" style="238" hidden="1" customWidth="1"/>
    <col min="34" max="34" width="0.28515625" style="238" customWidth="1"/>
    <col min="35" max="35" width="0" style="238" hidden="1" customWidth="1"/>
    <col min="36" max="36" width="2.85546875" style="238" customWidth="1"/>
    <col min="37" max="37" width="3.5703125" style="238" customWidth="1"/>
    <col min="38" max="38" width="2.140625" style="238" customWidth="1"/>
    <col min="39" max="39" width="2.5703125" style="238" customWidth="1"/>
    <col min="40" max="40" width="0.140625" style="238" customWidth="1"/>
    <col min="41" max="41" width="1.85546875" style="238" customWidth="1"/>
    <col min="42" max="42" width="7.140625" style="238" customWidth="1"/>
    <col min="43" max="43" width="0.7109375" style="238" customWidth="1"/>
    <col min="44" max="44" width="4.5703125" style="238" customWidth="1"/>
    <col min="45" max="45" width="1.85546875" style="238" customWidth="1"/>
    <col min="46" max="46" width="7.140625" style="238" customWidth="1"/>
    <col min="47" max="47" width="0.5703125" style="238" customWidth="1"/>
    <col min="48" max="48" width="6.5703125" style="238" customWidth="1"/>
    <col min="49" max="49" width="0" style="238" hidden="1" customWidth="1"/>
    <col min="50" max="50" width="0.140625" style="238" customWidth="1"/>
    <col min="51" max="51" width="0" style="238" hidden="1" customWidth="1"/>
    <col min="52" max="52" width="0.140625" style="238" customWidth="1"/>
    <col min="53" max="53" width="83.85546875" style="238" customWidth="1"/>
    <col min="54" max="16384" width="8.7109375" style="238"/>
  </cols>
  <sheetData>
    <row r="1" spans="2:52" ht="0.95" customHeight="1" x14ac:dyDescent="0.25"/>
    <row r="2" spans="2:52" ht="14.45" customHeight="1" x14ac:dyDescent="0.25">
      <c r="E2" s="255" t="s">
        <v>1688</v>
      </c>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row>
    <row r="3" spans="2:52" ht="26.25" customHeight="1" x14ac:dyDescent="0.25">
      <c r="B3" s="240"/>
      <c r="C3" s="240"/>
      <c r="D3" s="240"/>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row>
    <row r="4" spans="2:52" x14ac:dyDescent="0.2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row>
    <row r="5" spans="2:52" ht="3" customHeight="1" x14ac:dyDescent="0.25"/>
    <row r="6" spans="2:52" ht="3.95" customHeight="1" x14ac:dyDescent="0.25">
      <c r="B6" s="239"/>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row>
    <row r="7" spans="2:52" ht="1.7" customHeight="1" x14ac:dyDescent="0.25"/>
    <row r="8" spans="2:52" ht="198.6" customHeight="1" x14ac:dyDescent="0.25">
      <c r="C8" s="256" t="s">
        <v>1677</v>
      </c>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row>
    <row r="9" spans="2:52" ht="3.95" customHeight="1" x14ac:dyDescent="0.25"/>
    <row r="10" spans="2:52" ht="12.2" customHeight="1" x14ac:dyDescent="0.25">
      <c r="C10" s="257" t="s">
        <v>1369</v>
      </c>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57" t="s">
        <v>1370</v>
      </c>
      <c r="AU10" s="247"/>
      <c r="AV10" s="247"/>
      <c r="AW10" s="247"/>
      <c r="AX10" s="247"/>
      <c r="AY10" s="247"/>
      <c r="AZ10" s="247"/>
    </row>
    <row r="11" spans="2:52" ht="12.2" customHeight="1" x14ac:dyDescent="0.25">
      <c r="C11" s="246" t="s">
        <v>64</v>
      </c>
      <c r="D11" s="247"/>
      <c r="E11" s="247"/>
      <c r="F11" s="247"/>
      <c r="G11" s="247"/>
      <c r="H11" s="247"/>
      <c r="I11" s="247"/>
      <c r="J11" s="247"/>
      <c r="K11" s="247"/>
      <c r="L11" s="247"/>
      <c r="M11" s="247"/>
      <c r="N11" s="247"/>
      <c r="O11" s="247"/>
      <c r="P11" s="247"/>
      <c r="Q11" s="247"/>
      <c r="R11" s="247"/>
      <c r="S11" s="247"/>
      <c r="T11" s="247"/>
      <c r="U11" s="246" t="s">
        <v>1370</v>
      </c>
      <c r="V11" s="247"/>
      <c r="W11" s="247"/>
      <c r="X11" s="247"/>
      <c r="Y11" s="247"/>
      <c r="Z11" s="247"/>
      <c r="AA11" s="246" t="s">
        <v>1370</v>
      </c>
      <c r="AB11" s="247"/>
      <c r="AC11" s="247"/>
      <c r="AD11" s="246" t="s">
        <v>1370</v>
      </c>
      <c r="AE11" s="247"/>
      <c r="AF11" s="247"/>
      <c r="AG11" s="247"/>
      <c r="AH11" s="247"/>
      <c r="AI11" s="247"/>
      <c r="AJ11" s="247"/>
      <c r="AK11" s="247"/>
      <c r="AL11" s="247"/>
      <c r="AM11" s="246" t="s">
        <v>1370</v>
      </c>
      <c r="AN11" s="247"/>
      <c r="AO11" s="247"/>
      <c r="AP11" s="247"/>
      <c r="AQ11" s="246" t="s">
        <v>1370</v>
      </c>
      <c r="AR11" s="247"/>
      <c r="AS11" s="247"/>
      <c r="AT11" s="246" t="s">
        <v>1370</v>
      </c>
      <c r="AU11" s="247"/>
      <c r="AV11" s="247"/>
      <c r="AW11" s="247"/>
      <c r="AX11" s="247"/>
      <c r="AY11" s="247"/>
      <c r="AZ11" s="247"/>
    </row>
    <row r="12" spans="2:52" ht="11.85" customHeight="1" x14ac:dyDescent="0.25">
      <c r="C12" s="246" t="s">
        <v>1371</v>
      </c>
      <c r="D12" s="247"/>
      <c r="E12" s="247"/>
      <c r="F12" s="247"/>
      <c r="G12" s="247"/>
      <c r="H12" s="254" t="s">
        <v>1372</v>
      </c>
      <c r="I12" s="247"/>
      <c r="J12" s="247"/>
      <c r="K12" s="247"/>
      <c r="L12" s="247"/>
      <c r="M12" s="247"/>
      <c r="N12" s="247"/>
      <c r="O12" s="248" t="s">
        <v>1373</v>
      </c>
      <c r="P12" s="247"/>
      <c r="Q12" s="247"/>
      <c r="R12" s="247"/>
      <c r="S12" s="247"/>
      <c r="T12" s="247"/>
      <c r="U12" s="254" t="s">
        <v>1374</v>
      </c>
      <c r="V12" s="247"/>
      <c r="W12" s="247"/>
      <c r="X12" s="247"/>
      <c r="Y12" s="247"/>
      <c r="Z12" s="247"/>
      <c r="AA12" s="248" t="s">
        <v>1375</v>
      </c>
      <c r="AB12" s="247"/>
      <c r="AC12" s="247"/>
      <c r="AD12" s="248" t="s">
        <v>1376</v>
      </c>
      <c r="AE12" s="247"/>
      <c r="AF12" s="247"/>
      <c r="AG12" s="247"/>
      <c r="AH12" s="247"/>
      <c r="AI12" s="247"/>
      <c r="AJ12" s="247"/>
      <c r="AK12" s="247"/>
      <c r="AL12" s="247"/>
      <c r="AM12" s="248" t="s">
        <v>1377</v>
      </c>
      <c r="AN12" s="247"/>
      <c r="AO12" s="247"/>
      <c r="AP12" s="247"/>
      <c r="AQ12" s="248" t="s">
        <v>1378</v>
      </c>
      <c r="AR12" s="247"/>
      <c r="AS12" s="247"/>
      <c r="AT12" s="248" t="s">
        <v>1379</v>
      </c>
      <c r="AU12" s="247"/>
      <c r="AV12" s="247"/>
      <c r="AW12" s="247"/>
      <c r="AX12" s="247"/>
      <c r="AY12" s="247"/>
      <c r="AZ12" s="247"/>
    </row>
    <row r="13" spans="2:52" ht="11.85" customHeight="1" x14ac:dyDescent="0.25">
      <c r="C13" s="249" t="s">
        <v>1380</v>
      </c>
      <c r="D13" s="247"/>
      <c r="E13" s="247"/>
      <c r="F13" s="247"/>
      <c r="G13" s="247"/>
      <c r="H13" s="250" t="s">
        <v>1381</v>
      </c>
      <c r="I13" s="247"/>
      <c r="J13" s="247"/>
      <c r="K13" s="247"/>
      <c r="L13" s="247"/>
      <c r="M13" s="247"/>
      <c r="N13" s="247"/>
      <c r="O13" s="251" t="s">
        <v>1382</v>
      </c>
      <c r="P13" s="247"/>
      <c r="Q13" s="247"/>
      <c r="R13" s="247"/>
      <c r="S13" s="247"/>
      <c r="T13" s="247"/>
      <c r="U13" s="252">
        <v>994500000</v>
      </c>
      <c r="V13" s="247"/>
      <c r="W13" s="247"/>
      <c r="X13" s="247"/>
      <c r="Y13" s="247"/>
      <c r="Z13" s="247"/>
      <c r="AA13" s="253">
        <v>44528</v>
      </c>
      <c r="AB13" s="247"/>
      <c r="AC13" s="247"/>
      <c r="AD13" s="253">
        <v>44893</v>
      </c>
      <c r="AE13" s="247"/>
      <c r="AF13" s="247"/>
      <c r="AG13" s="247"/>
      <c r="AH13" s="247"/>
      <c r="AI13" s="247"/>
      <c r="AJ13" s="247"/>
      <c r="AK13" s="247"/>
      <c r="AL13" s="247"/>
      <c r="AM13" s="251" t="s">
        <v>1383</v>
      </c>
      <c r="AN13" s="247"/>
      <c r="AO13" s="247"/>
      <c r="AP13" s="247"/>
      <c r="AQ13" s="251" t="s">
        <v>1384</v>
      </c>
      <c r="AR13" s="247"/>
      <c r="AS13" s="247"/>
      <c r="AT13" s="251" t="s">
        <v>1385</v>
      </c>
      <c r="AU13" s="247"/>
      <c r="AV13" s="247"/>
      <c r="AW13" s="247"/>
      <c r="AX13" s="247"/>
      <c r="AY13" s="247"/>
      <c r="AZ13" s="247"/>
    </row>
    <row r="14" spans="2:52" ht="11.85" customHeight="1" x14ac:dyDescent="0.25">
      <c r="C14" s="249" t="s">
        <v>1386</v>
      </c>
      <c r="D14" s="247"/>
      <c r="E14" s="247"/>
      <c r="F14" s="247"/>
      <c r="G14" s="247"/>
      <c r="H14" s="250" t="s">
        <v>1387</v>
      </c>
      <c r="I14" s="247"/>
      <c r="J14" s="247"/>
      <c r="K14" s="247"/>
      <c r="L14" s="247"/>
      <c r="M14" s="247"/>
      <c r="N14" s="247"/>
      <c r="O14" s="251" t="s">
        <v>1388</v>
      </c>
      <c r="P14" s="247"/>
      <c r="Q14" s="247"/>
      <c r="R14" s="247"/>
      <c r="S14" s="247"/>
      <c r="T14" s="247"/>
      <c r="U14" s="252">
        <v>1334300000</v>
      </c>
      <c r="V14" s="247"/>
      <c r="W14" s="247"/>
      <c r="X14" s="247"/>
      <c r="Y14" s="247"/>
      <c r="Z14" s="247"/>
      <c r="AA14" s="253">
        <v>44814</v>
      </c>
      <c r="AB14" s="247"/>
      <c r="AC14" s="247"/>
      <c r="AD14" s="253">
        <v>45179</v>
      </c>
      <c r="AE14" s="247"/>
      <c r="AF14" s="247"/>
      <c r="AG14" s="247"/>
      <c r="AH14" s="247"/>
      <c r="AI14" s="247"/>
      <c r="AJ14" s="247"/>
      <c r="AK14" s="247"/>
      <c r="AL14" s="247"/>
      <c r="AM14" s="251" t="s">
        <v>1389</v>
      </c>
      <c r="AN14" s="247"/>
      <c r="AO14" s="247"/>
      <c r="AP14" s="247"/>
      <c r="AQ14" s="251" t="s">
        <v>1384</v>
      </c>
      <c r="AR14" s="247"/>
      <c r="AS14" s="247"/>
      <c r="AT14" s="251" t="s">
        <v>1385</v>
      </c>
      <c r="AU14" s="247"/>
      <c r="AV14" s="247"/>
      <c r="AW14" s="247"/>
      <c r="AX14" s="247"/>
      <c r="AY14" s="247"/>
      <c r="AZ14" s="247"/>
    </row>
    <row r="15" spans="2:52" ht="12" customHeight="1" x14ac:dyDescent="0.25">
      <c r="C15" s="249" t="s">
        <v>1678</v>
      </c>
      <c r="D15" s="247"/>
      <c r="E15" s="247"/>
      <c r="F15" s="247"/>
      <c r="G15" s="247"/>
      <c r="H15" s="250" t="s">
        <v>1390</v>
      </c>
      <c r="I15" s="247"/>
      <c r="J15" s="247"/>
      <c r="K15" s="247"/>
      <c r="L15" s="247"/>
      <c r="M15" s="247"/>
      <c r="N15" s="247"/>
      <c r="O15" s="251" t="s">
        <v>1391</v>
      </c>
      <c r="P15" s="247"/>
      <c r="Q15" s="247"/>
      <c r="R15" s="247"/>
      <c r="S15" s="247"/>
      <c r="T15" s="247"/>
      <c r="U15" s="252">
        <v>1500000000</v>
      </c>
      <c r="V15" s="247"/>
      <c r="W15" s="247"/>
      <c r="X15" s="247"/>
      <c r="Y15" s="247"/>
      <c r="Z15" s="247"/>
      <c r="AA15" s="253">
        <v>45382</v>
      </c>
      <c r="AB15" s="247"/>
      <c r="AC15" s="247"/>
      <c r="AD15" s="253">
        <v>45747</v>
      </c>
      <c r="AE15" s="247"/>
      <c r="AF15" s="247"/>
      <c r="AG15" s="247"/>
      <c r="AH15" s="247"/>
      <c r="AI15" s="247"/>
      <c r="AJ15" s="247"/>
      <c r="AK15" s="247"/>
      <c r="AL15" s="247"/>
      <c r="AM15" s="251" t="s">
        <v>1679</v>
      </c>
      <c r="AN15" s="247"/>
      <c r="AO15" s="247"/>
      <c r="AP15" s="247"/>
      <c r="AQ15" s="251" t="s">
        <v>1392</v>
      </c>
      <c r="AR15" s="247"/>
      <c r="AS15" s="247"/>
      <c r="AT15" s="251" t="s">
        <v>1385</v>
      </c>
      <c r="AU15" s="247"/>
      <c r="AV15" s="247"/>
      <c r="AW15" s="247"/>
      <c r="AX15" s="247"/>
      <c r="AY15" s="247"/>
      <c r="AZ15" s="247"/>
    </row>
    <row r="16" spans="2:52" ht="11.85" customHeight="1" x14ac:dyDescent="0.25">
      <c r="C16" s="249" t="s">
        <v>1393</v>
      </c>
      <c r="D16" s="247"/>
      <c r="E16" s="247"/>
      <c r="F16" s="247"/>
      <c r="G16" s="247"/>
      <c r="H16" s="250" t="s">
        <v>1387</v>
      </c>
      <c r="I16" s="247"/>
      <c r="J16" s="247"/>
      <c r="K16" s="247"/>
      <c r="L16" s="247"/>
      <c r="M16" s="247"/>
      <c r="N16" s="247"/>
      <c r="O16" s="251" t="s">
        <v>1394</v>
      </c>
      <c r="P16" s="247"/>
      <c r="Q16" s="247"/>
      <c r="R16" s="247"/>
      <c r="S16" s="247"/>
      <c r="T16" s="247"/>
      <c r="U16" s="252">
        <v>1401500000</v>
      </c>
      <c r="V16" s="247"/>
      <c r="W16" s="247"/>
      <c r="X16" s="247"/>
      <c r="Y16" s="247"/>
      <c r="Z16" s="247"/>
      <c r="AA16" s="253">
        <v>45060</v>
      </c>
      <c r="AB16" s="247"/>
      <c r="AC16" s="247"/>
      <c r="AD16" s="253">
        <v>45426</v>
      </c>
      <c r="AE16" s="247"/>
      <c r="AF16" s="247"/>
      <c r="AG16" s="247"/>
      <c r="AH16" s="247"/>
      <c r="AI16" s="247"/>
      <c r="AJ16" s="247"/>
      <c r="AK16" s="247"/>
      <c r="AL16" s="247"/>
      <c r="AM16" s="251" t="s">
        <v>1395</v>
      </c>
      <c r="AN16" s="247"/>
      <c r="AO16" s="247"/>
      <c r="AP16" s="247"/>
      <c r="AQ16" s="251" t="s">
        <v>1384</v>
      </c>
      <c r="AR16" s="247"/>
      <c r="AS16" s="247"/>
      <c r="AT16" s="251" t="s">
        <v>1385</v>
      </c>
      <c r="AU16" s="247"/>
      <c r="AV16" s="247"/>
      <c r="AW16" s="247"/>
      <c r="AX16" s="247"/>
      <c r="AY16" s="247"/>
      <c r="AZ16" s="247"/>
    </row>
    <row r="17" spans="3:52" ht="11.45" customHeight="1" thickBot="1" x14ac:dyDescent="0.3">
      <c r="C17" s="260" t="s">
        <v>96</v>
      </c>
      <c r="D17" s="247"/>
      <c r="E17" s="247"/>
      <c r="F17" s="247"/>
      <c r="G17" s="247"/>
      <c r="H17" s="261" t="s">
        <v>1370</v>
      </c>
      <c r="I17" s="247"/>
      <c r="J17" s="247"/>
      <c r="K17" s="247"/>
      <c r="L17" s="247"/>
      <c r="M17" s="247"/>
      <c r="N17" s="247"/>
      <c r="O17" s="262" t="s">
        <v>1370</v>
      </c>
      <c r="P17" s="247"/>
      <c r="Q17" s="247"/>
      <c r="R17" s="247"/>
      <c r="S17" s="247"/>
      <c r="T17" s="247"/>
      <c r="U17" s="263">
        <v>5230300000</v>
      </c>
      <c r="V17" s="264"/>
      <c r="W17" s="264"/>
      <c r="X17" s="264"/>
      <c r="Y17" s="264"/>
      <c r="Z17" s="264"/>
      <c r="AA17" s="262" t="s">
        <v>1370</v>
      </c>
      <c r="AB17" s="247"/>
      <c r="AC17" s="247"/>
      <c r="AD17" s="262" t="s">
        <v>1370</v>
      </c>
      <c r="AE17" s="247"/>
      <c r="AF17" s="247"/>
      <c r="AG17" s="247"/>
      <c r="AH17" s="247"/>
      <c r="AI17" s="247"/>
      <c r="AJ17" s="247"/>
      <c r="AK17" s="247"/>
      <c r="AL17" s="247"/>
      <c r="AM17" s="262" t="s">
        <v>1370</v>
      </c>
      <c r="AN17" s="247"/>
      <c r="AO17" s="247"/>
      <c r="AP17" s="247"/>
      <c r="AQ17" s="262" t="s">
        <v>1370</v>
      </c>
      <c r="AR17" s="247"/>
      <c r="AS17" s="247"/>
      <c r="AT17" s="262" t="s">
        <v>1370</v>
      </c>
      <c r="AU17" s="247"/>
      <c r="AV17" s="247"/>
      <c r="AW17" s="247"/>
      <c r="AX17" s="247"/>
      <c r="AY17" s="247"/>
      <c r="AZ17" s="247"/>
    </row>
    <row r="18" spans="3:52" ht="12.2" customHeight="1" thickTop="1" x14ac:dyDescent="0.25">
      <c r="C18" s="246" t="s">
        <v>1396</v>
      </c>
      <c r="D18" s="247"/>
      <c r="E18" s="247"/>
      <c r="F18" s="247"/>
      <c r="G18" s="247"/>
      <c r="H18" s="247"/>
      <c r="I18" s="247"/>
      <c r="J18" s="247"/>
      <c r="K18" s="247"/>
      <c r="L18" s="247"/>
      <c r="M18" s="247"/>
      <c r="N18" s="247"/>
      <c r="O18" s="251" t="s">
        <v>1370</v>
      </c>
      <c r="P18" s="247"/>
      <c r="Q18" s="247"/>
      <c r="R18" s="247"/>
      <c r="S18" s="247"/>
      <c r="T18" s="247"/>
      <c r="U18" s="250" t="s">
        <v>1370</v>
      </c>
      <c r="V18" s="247"/>
      <c r="W18" s="247"/>
      <c r="X18" s="247"/>
      <c r="Y18" s="247"/>
      <c r="Z18" s="247"/>
      <c r="AA18" s="249" t="s">
        <v>1370</v>
      </c>
      <c r="AB18" s="247"/>
      <c r="AC18" s="247"/>
      <c r="AD18" s="251" t="s">
        <v>1370</v>
      </c>
      <c r="AE18" s="247"/>
      <c r="AF18" s="247"/>
      <c r="AG18" s="247"/>
      <c r="AH18" s="247"/>
      <c r="AI18" s="247"/>
      <c r="AJ18" s="247"/>
      <c r="AK18" s="247"/>
      <c r="AL18" s="247"/>
      <c r="AM18" s="251" t="s">
        <v>1370</v>
      </c>
      <c r="AN18" s="247"/>
      <c r="AO18" s="247"/>
      <c r="AP18" s="247"/>
      <c r="AQ18" s="251" t="s">
        <v>1370</v>
      </c>
      <c r="AR18" s="247"/>
      <c r="AS18" s="247"/>
      <c r="AT18" s="251" t="s">
        <v>1370</v>
      </c>
      <c r="AU18" s="247"/>
      <c r="AV18" s="247"/>
      <c r="AW18" s="247"/>
      <c r="AX18" s="247"/>
      <c r="AY18" s="247"/>
      <c r="AZ18" s="247"/>
    </row>
    <row r="19" spans="3:52" ht="12.6" customHeight="1" x14ac:dyDescent="0.25">
      <c r="C19" s="249" t="s">
        <v>1397</v>
      </c>
      <c r="D19" s="247"/>
      <c r="E19" s="247"/>
      <c r="F19" s="247"/>
      <c r="G19" s="247"/>
      <c r="H19" s="258">
        <v>3.4700000000000002E-2</v>
      </c>
      <c r="I19" s="247"/>
      <c r="J19" s="247"/>
      <c r="K19" s="247"/>
      <c r="L19" s="247"/>
      <c r="M19" s="247"/>
      <c r="N19" s="247"/>
      <c r="O19" s="259" t="s">
        <v>1398</v>
      </c>
      <c r="P19" s="247"/>
      <c r="Q19" s="247"/>
      <c r="R19" s="247"/>
      <c r="S19" s="247"/>
      <c r="T19" s="247"/>
      <c r="U19" s="249" t="s">
        <v>1399</v>
      </c>
      <c r="V19" s="247"/>
      <c r="W19" s="247"/>
      <c r="X19" s="247"/>
      <c r="Y19" s="247"/>
      <c r="Z19" s="247"/>
      <c r="AA19" s="247"/>
      <c r="AB19" s="247"/>
      <c r="AC19" s="247"/>
      <c r="AD19" s="258">
        <v>5.5E-2</v>
      </c>
      <c r="AE19" s="247"/>
      <c r="AF19" s="247"/>
      <c r="AG19" s="247"/>
      <c r="AH19" s="247"/>
      <c r="AI19" s="247"/>
      <c r="AJ19" s="247"/>
      <c r="AK19" s="247"/>
      <c r="AL19" s="247"/>
      <c r="AM19" s="251" t="s">
        <v>1370</v>
      </c>
      <c r="AN19" s="247"/>
      <c r="AO19" s="247"/>
      <c r="AP19" s="247"/>
      <c r="AQ19" s="251" t="s">
        <v>1370</v>
      </c>
      <c r="AR19" s="247"/>
      <c r="AS19" s="247"/>
      <c r="AT19" s="251" t="s">
        <v>1370</v>
      </c>
      <c r="AU19" s="247"/>
      <c r="AV19" s="247"/>
      <c r="AW19" s="247"/>
      <c r="AX19" s="247"/>
      <c r="AY19" s="247"/>
      <c r="AZ19" s="247"/>
    </row>
    <row r="20" spans="3:52" ht="12.6" customHeight="1" x14ac:dyDescent="0.25">
      <c r="C20" s="249" t="s">
        <v>1400</v>
      </c>
      <c r="D20" s="247"/>
      <c r="E20" s="247"/>
      <c r="F20" s="247"/>
      <c r="G20" s="247"/>
      <c r="H20" s="258">
        <v>4.87E-2</v>
      </c>
      <c r="I20" s="247"/>
      <c r="J20" s="247"/>
      <c r="K20" s="247"/>
      <c r="L20" s="247"/>
      <c r="M20" s="247"/>
      <c r="N20" s="247"/>
      <c r="O20" s="259" t="s">
        <v>1398</v>
      </c>
      <c r="P20" s="247"/>
      <c r="Q20" s="247"/>
      <c r="R20" s="247"/>
      <c r="S20" s="247"/>
      <c r="T20" s="247"/>
      <c r="U20" s="249" t="s">
        <v>1401</v>
      </c>
      <c r="V20" s="247"/>
      <c r="W20" s="247"/>
      <c r="X20" s="247"/>
      <c r="Y20" s="247"/>
      <c r="Z20" s="247"/>
      <c r="AA20" s="247"/>
      <c r="AB20" s="247"/>
      <c r="AC20" s="247"/>
      <c r="AD20" s="250" t="s">
        <v>1402</v>
      </c>
      <c r="AE20" s="247"/>
      <c r="AF20" s="247"/>
      <c r="AG20" s="247"/>
      <c r="AH20" s="247"/>
      <c r="AI20" s="247"/>
      <c r="AJ20" s="247"/>
      <c r="AK20" s="247"/>
      <c r="AL20" s="247"/>
      <c r="AM20" s="249" t="s">
        <v>1403</v>
      </c>
      <c r="AN20" s="247"/>
      <c r="AO20" s="247"/>
      <c r="AP20" s="247"/>
      <c r="AQ20" s="251" t="s">
        <v>1370</v>
      </c>
      <c r="AR20" s="247"/>
      <c r="AS20" s="247"/>
      <c r="AT20" s="251" t="s">
        <v>1370</v>
      </c>
      <c r="AU20" s="247"/>
      <c r="AV20" s="247"/>
      <c r="AW20" s="247"/>
      <c r="AX20" s="247"/>
      <c r="AY20" s="247"/>
      <c r="AZ20" s="247"/>
    </row>
    <row r="21" spans="3:52" ht="48" customHeight="1" x14ac:dyDescent="0.25">
      <c r="C21" s="249" t="s">
        <v>1689</v>
      </c>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row>
    <row r="22" spans="3:52" ht="2.85" customHeight="1" x14ac:dyDescent="0.25"/>
    <row r="23" spans="3:52" ht="12.2" customHeight="1" x14ac:dyDescent="0.25">
      <c r="C23" s="265" t="s">
        <v>1404</v>
      </c>
      <c r="D23" s="247"/>
      <c r="E23" s="247"/>
      <c r="F23" s="247"/>
      <c r="G23" s="247"/>
      <c r="H23" s="247"/>
      <c r="I23" s="247"/>
      <c r="J23" s="247"/>
      <c r="K23" s="247"/>
      <c r="L23" s="247"/>
      <c r="M23" s="247"/>
      <c r="N23" s="247"/>
      <c r="O23" s="247"/>
      <c r="P23" s="247"/>
      <c r="Q23" s="247"/>
      <c r="R23" s="247"/>
      <c r="S23" s="247"/>
      <c r="T23" s="266">
        <v>24.18</v>
      </c>
      <c r="U23" s="247"/>
      <c r="V23" s="247"/>
      <c r="W23" s="247"/>
      <c r="X23" s="247"/>
      <c r="Y23" s="247"/>
    </row>
    <row r="24" spans="3:52" ht="12.2" customHeight="1" x14ac:dyDescent="0.25">
      <c r="C24" s="265" t="s">
        <v>1405</v>
      </c>
      <c r="D24" s="247"/>
      <c r="E24" s="247"/>
      <c r="F24" s="247"/>
      <c r="G24" s="247"/>
      <c r="H24" s="247"/>
      <c r="I24" s="247"/>
      <c r="J24" s="247"/>
      <c r="K24" s="247"/>
      <c r="L24" s="247"/>
      <c r="M24" s="247"/>
      <c r="N24" s="247"/>
      <c r="O24" s="247"/>
      <c r="P24" s="247"/>
      <c r="Q24" s="247"/>
      <c r="R24" s="247"/>
      <c r="S24" s="247"/>
      <c r="T24" s="266">
        <v>31.11</v>
      </c>
      <c r="U24" s="247"/>
      <c r="V24" s="247"/>
      <c r="W24" s="247"/>
      <c r="X24" s="247"/>
      <c r="Y24" s="247"/>
    </row>
    <row r="25" spans="3:52" ht="201.6" hidden="1" customHeight="1" x14ac:dyDescent="0.25"/>
    <row r="26" spans="3:52" ht="2.85" customHeight="1" x14ac:dyDescent="0.25"/>
    <row r="27" spans="3:52" ht="12.2" customHeight="1" x14ac:dyDescent="0.25">
      <c r="C27" s="246" t="s">
        <v>1406</v>
      </c>
      <c r="D27" s="247"/>
      <c r="E27" s="247"/>
      <c r="F27" s="247"/>
      <c r="G27" s="247"/>
      <c r="H27" s="247"/>
      <c r="I27" s="247"/>
      <c r="J27" s="247"/>
      <c r="K27" s="247"/>
      <c r="L27" s="247"/>
      <c r="M27" s="247"/>
      <c r="N27" s="247"/>
      <c r="O27" s="247"/>
      <c r="P27" s="247"/>
      <c r="Q27" s="248" t="s">
        <v>1407</v>
      </c>
      <c r="R27" s="247"/>
      <c r="S27" s="247"/>
      <c r="T27" s="247"/>
      <c r="U27" s="247"/>
      <c r="V27" s="247"/>
      <c r="W27" s="247"/>
      <c r="X27" s="248" t="s">
        <v>1408</v>
      </c>
      <c r="Y27" s="247"/>
      <c r="Z27" s="247"/>
      <c r="AA27" s="247"/>
      <c r="AB27" s="247"/>
      <c r="AC27" s="247"/>
      <c r="AD27" s="247"/>
      <c r="AE27" s="247"/>
      <c r="AF27" s="247"/>
      <c r="AG27" s="247"/>
      <c r="AH27" s="247"/>
    </row>
    <row r="28" spans="3:52" ht="11.85" customHeight="1" x14ac:dyDescent="0.25">
      <c r="C28" s="249" t="s">
        <v>1380</v>
      </c>
      <c r="D28" s="247"/>
      <c r="E28" s="247"/>
      <c r="F28" s="247"/>
      <c r="G28" s="247"/>
      <c r="H28" s="247"/>
      <c r="I28" s="247"/>
      <c r="J28" s="247"/>
      <c r="K28" s="247"/>
      <c r="L28" s="247"/>
      <c r="M28" s="247"/>
      <c r="N28" s="247"/>
      <c r="O28" s="247"/>
      <c r="P28" s="247"/>
      <c r="Q28" s="251" t="s">
        <v>1409</v>
      </c>
      <c r="R28" s="247"/>
      <c r="S28" s="247"/>
      <c r="T28" s="247"/>
      <c r="U28" s="247"/>
      <c r="V28" s="247"/>
      <c r="W28" s="247"/>
      <c r="X28" s="251" t="s">
        <v>1410</v>
      </c>
      <c r="Y28" s="247"/>
      <c r="Z28" s="247"/>
      <c r="AA28" s="247"/>
      <c r="AB28" s="247"/>
      <c r="AC28" s="247"/>
      <c r="AD28" s="247"/>
      <c r="AE28" s="247"/>
      <c r="AF28" s="247"/>
      <c r="AG28" s="247"/>
      <c r="AH28" s="247"/>
    </row>
    <row r="29" spans="3:52" ht="11.85" customHeight="1" x14ac:dyDescent="0.25">
      <c r="C29" s="249" t="s">
        <v>1386</v>
      </c>
      <c r="D29" s="247"/>
      <c r="E29" s="247"/>
      <c r="F29" s="247"/>
      <c r="G29" s="247"/>
      <c r="H29" s="247"/>
      <c r="I29" s="247"/>
      <c r="J29" s="247"/>
      <c r="K29" s="247"/>
      <c r="L29" s="247"/>
      <c r="M29" s="247"/>
      <c r="N29" s="247"/>
      <c r="O29" s="247"/>
      <c r="P29" s="247"/>
      <c r="Q29" s="251" t="s">
        <v>1409</v>
      </c>
      <c r="R29" s="247"/>
      <c r="S29" s="247"/>
      <c r="T29" s="247"/>
      <c r="U29" s="247"/>
      <c r="V29" s="247"/>
      <c r="W29" s="247"/>
      <c r="X29" s="251" t="s">
        <v>1410</v>
      </c>
      <c r="Y29" s="247"/>
      <c r="Z29" s="247"/>
      <c r="AA29" s="247"/>
      <c r="AB29" s="247"/>
      <c r="AC29" s="247"/>
      <c r="AD29" s="247"/>
      <c r="AE29" s="247"/>
      <c r="AF29" s="247"/>
      <c r="AG29" s="247"/>
      <c r="AH29" s="247"/>
    </row>
    <row r="30" spans="3:52" ht="11.85" customHeight="1" x14ac:dyDescent="0.25">
      <c r="C30" s="249" t="s">
        <v>1411</v>
      </c>
      <c r="D30" s="247"/>
      <c r="E30" s="247"/>
      <c r="F30" s="247"/>
      <c r="G30" s="247"/>
      <c r="H30" s="247"/>
      <c r="I30" s="247"/>
      <c r="J30" s="247"/>
      <c r="K30" s="247"/>
      <c r="L30" s="247"/>
      <c r="M30" s="247"/>
      <c r="N30" s="247"/>
      <c r="O30" s="247"/>
      <c r="P30" s="247"/>
      <c r="Q30" s="251" t="s">
        <v>1409</v>
      </c>
      <c r="R30" s="247"/>
      <c r="S30" s="247"/>
      <c r="T30" s="247"/>
      <c r="U30" s="247"/>
      <c r="V30" s="247"/>
      <c r="W30" s="247"/>
      <c r="X30" s="251" t="s">
        <v>1410</v>
      </c>
      <c r="Y30" s="247"/>
      <c r="Z30" s="247"/>
      <c r="AA30" s="247"/>
      <c r="AB30" s="247"/>
      <c r="AC30" s="247"/>
      <c r="AD30" s="247"/>
      <c r="AE30" s="247"/>
      <c r="AF30" s="247"/>
      <c r="AG30" s="247"/>
      <c r="AH30" s="247"/>
    </row>
    <row r="31" spans="3:52" ht="11.85" customHeight="1" x14ac:dyDescent="0.25">
      <c r="C31" s="249" t="s">
        <v>1393</v>
      </c>
      <c r="D31" s="247"/>
      <c r="E31" s="247"/>
      <c r="F31" s="247"/>
      <c r="G31" s="247"/>
      <c r="H31" s="247"/>
      <c r="I31" s="247"/>
      <c r="J31" s="247"/>
      <c r="K31" s="247"/>
      <c r="L31" s="247"/>
      <c r="M31" s="247"/>
      <c r="N31" s="247"/>
      <c r="O31" s="247"/>
      <c r="P31" s="247"/>
      <c r="Q31" s="251" t="s">
        <v>1409</v>
      </c>
      <c r="R31" s="247"/>
      <c r="S31" s="247"/>
      <c r="T31" s="247"/>
      <c r="U31" s="247"/>
      <c r="V31" s="247"/>
      <c r="W31" s="247"/>
      <c r="X31" s="251" t="s">
        <v>1410</v>
      </c>
      <c r="Y31" s="247"/>
      <c r="Z31" s="247"/>
      <c r="AA31" s="247"/>
      <c r="AB31" s="247"/>
      <c r="AC31" s="247"/>
      <c r="AD31" s="247"/>
      <c r="AE31" s="247"/>
      <c r="AF31" s="247"/>
      <c r="AG31" s="247"/>
      <c r="AH31" s="247"/>
    </row>
    <row r="32" spans="3:52" ht="2.85" customHeight="1" x14ac:dyDescent="0.25"/>
    <row r="33" spans="3:50" ht="12.2" customHeight="1" x14ac:dyDescent="0.25">
      <c r="C33" s="268" t="s">
        <v>1412</v>
      </c>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68" t="s">
        <v>1370</v>
      </c>
      <c r="AO33" s="247"/>
      <c r="AP33" s="247"/>
      <c r="AQ33" s="247"/>
      <c r="AR33" s="247"/>
      <c r="AS33" s="247"/>
      <c r="AT33" s="247"/>
      <c r="AU33" s="247"/>
      <c r="AV33" s="247"/>
      <c r="AW33" s="247"/>
      <c r="AX33" s="247"/>
    </row>
    <row r="34" spans="3:50" ht="14.45" customHeight="1" x14ac:dyDescent="0.25">
      <c r="C34" s="269" t="s">
        <v>1413</v>
      </c>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c r="AH34" s="247"/>
      <c r="AI34" s="247"/>
      <c r="AJ34" s="247"/>
      <c r="AK34" s="247"/>
      <c r="AL34" s="247"/>
      <c r="AM34" s="247"/>
      <c r="AN34" s="269" t="s">
        <v>1370</v>
      </c>
      <c r="AO34" s="247"/>
      <c r="AP34" s="247"/>
      <c r="AQ34" s="247"/>
      <c r="AR34" s="247"/>
      <c r="AS34" s="247"/>
      <c r="AT34" s="247"/>
      <c r="AU34" s="247"/>
      <c r="AV34" s="247"/>
      <c r="AW34" s="247"/>
      <c r="AX34" s="247"/>
    </row>
    <row r="35" spans="3:50" ht="11.45" customHeight="1" x14ac:dyDescent="0.25">
      <c r="C35" s="267" t="s">
        <v>1414</v>
      </c>
      <c r="D35" s="247"/>
      <c r="E35" s="247"/>
      <c r="F35" s="247"/>
      <c r="G35" s="247"/>
      <c r="H35" s="247"/>
      <c r="I35" s="247"/>
      <c r="J35" s="247"/>
      <c r="K35" s="247"/>
      <c r="L35" s="247"/>
      <c r="M35" s="247"/>
      <c r="N35" s="247"/>
      <c r="O35" s="247"/>
      <c r="P35" s="247"/>
      <c r="Q35" s="267" t="s">
        <v>1415</v>
      </c>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67" t="s">
        <v>1370</v>
      </c>
      <c r="AO35" s="247"/>
      <c r="AP35" s="247"/>
      <c r="AQ35" s="247"/>
      <c r="AR35" s="247"/>
      <c r="AS35" s="247"/>
      <c r="AT35" s="247"/>
      <c r="AU35" s="247"/>
      <c r="AV35" s="247"/>
      <c r="AW35" s="247"/>
      <c r="AX35" s="247"/>
    </row>
    <row r="36" spans="3:50" ht="11.45" customHeight="1" x14ac:dyDescent="0.25">
      <c r="C36" s="267" t="s">
        <v>1416</v>
      </c>
      <c r="D36" s="247"/>
      <c r="E36" s="247"/>
      <c r="F36" s="247"/>
      <c r="G36" s="247"/>
      <c r="H36" s="247"/>
      <c r="I36" s="247"/>
      <c r="J36" s="247"/>
      <c r="K36" s="247"/>
      <c r="L36" s="247"/>
      <c r="M36" s="247"/>
      <c r="N36" s="247"/>
      <c r="O36" s="247"/>
      <c r="P36" s="247"/>
      <c r="Q36" s="267" t="s">
        <v>1417</v>
      </c>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67" t="s">
        <v>1370</v>
      </c>
      <c r="AO36" s="247"/>
      <c r="AP36" s="247"/>
      <c r="AQ36" s="247"/>
      <c r="AR36" s="247"/>
      <c r="AS36" s="247"/>
      <c r="AT36" s="247"/>
      <c r="AU36" s="247"/>
      <c r="AV36" s="247"/>
      <c r="AW36" s="247"/>
      <c r="AX36" s="247"/>
    </row>
    <row r="37" spans="3:50" ht="11.45" customHeight="1" x14ac:dyDescent="0.25">
      <c r="C37" s="267" t="s">
        <v>1418</v>
      </c>
      <c r="D37" s="247"/>
      <c r="E37" s="247"/>
      <c r="F37" s="247"/>
      <c r="G37" s="247"/>
      <c r="H37" s="247"/>
      <c r="I37" s="247"/>
      <c r="J37" s="247"/>
      <c r="K37" s="247"/>
      <c r="L37" s="247"/>
      <c r="M37" s="247"/>
      <c r="N37" s="247"/>
      <c r="O37" s="247"/>
      <c r="P37" s="247"/>
      <c r="Q37" s="267" t="s">
        <v>1419</v>
      </c>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67" t="s">
        <v>1370</v>
      </c>
      <c r="AO37" s="247"/>
      <c r="AP37" s="247"/>
      <c r="AQ37" s="247"/>
      <c r="AR37" s="247"/>
      <c r="AS37" s="247"/>
      <c r="AT37" s="247"/>
      <c r="AU37" s="247"/>
      <c r="AV37" s="247"/>
      <c r="AW37" s="247"/>
      <c r="AX37" s="247"/>
    </row>
    <row r="38" spans="3:50" ht="11.45" customHeight="1" x14ac:dyDescent="0.25">
      <c r="C38" s="267" t="s">
        <v>1420</v>
      </c>
      <c r="D38" s="247"/>
      <c r="E38" s="247"/>
      <c r="F38" s="247"/>
      <c r="G38" s="247"/>
      <c r="H38" s="247"/>
      <c r="I38" s="247"/>
      <c r="J38" s="247"/>
      <c r="K38" s="247"/>
      <c r="L38" s="247"/>
      <c r="M38" s="247"/>
      <c r="N38" s="247"/>
      <c r="O38" s="247"/>
      <c r="P38" s="247"/>
      <c r="Q38" s="267" t="s">
        <v>1330</v>
      </c>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67" t="s">
        <v>1370</v>
      </c>
      <c r="AO38" s="247"/>
      <c r="AP38" s="247"/>
      <c r="AQ38" s="247"/>
      <c r="AR38" s="247"/>
      <c r="AS38" s="247"/>
      <c r="AT38" s="247"/>
      <c r="AU38" s="247"/>
      <c r="AV38" s="247"/>
      <c r="AW38" s="247"/>
      <c r="AX38" s="247"/>
    </row>
    <row r="39" spans="3:50" ht="11.45" customHeight="1" x14ac:dyDescent="0.25">
      <c r="C39" s="267" t="s">
        <v>1421</v>
      </c>
      <c r="D39" s="247"/>
      <c r="E39" s="247"/>
      <c r="F39" s="247"/>
      <c r="G39" s="247"/>
      <c r="H39" s="247"/>
      <c r="I39" s="247"/>
      <c r="J39" s="247"/>
      <c r="K39" s="247"/>
      <c r="L39" s="247"/>
      <c r="M39" s="247"/>
      <c r="N39" s="247"/>
      <c r="O39" s="247"/>
      <c r="P39" s="247"/>
      <c r="Q39" s="267" t="s">
        <v>1422</v>
      </c>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67" t="s">
        <v>1370</v>
      </c>
      <c r="AO39" s="247"/>
      <c r="AP39" s="247"/>
      <c r="AQ39" s="247"/>
      <c r="AR39" s="247"/>
      <c r="AS39" s="247"/>
      <c r="AT39" s="247"/>
      <c r="AU39" s="247"/>
      <c r="AV39" s="247"/>
      <c r="AW39" s="247"/>
      <c r="AX39" s="247"/>
    </row>
    <row r="40" spans="3:50" ht="11.45" customHeight="1" x14ac:dyDescent="0.25">
      <c r="C40" s="267" t="s">
        <v>1423</v>
      </c>
      <c r="D40" s="247"/>
      <c r="E40" s="247"/>
      <c r="F40" s="247"/>
      <c r="G40" s="247"/>
      <c r="H40" s="247"/>
      <c r="I40" s="247"/>
      <c r="J40" s="247"/>
      <c r="K40" s="247"/>
      <c r="L40" s="247"/>
      <c r="M40" s="247"/>
      <c r="N40" s="247"/>
      <c r="O40" s="247"/>
      <c r="P40" s="247"/>
      <c r="Q40" s="267" t="s">
        <v>1424</v>
      </c>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67" t="s">
        <v>1370</v>
      </c>
      <c r="AO40" s="247"/>
      <c r="AP40" s="247"/>
      <c r="AQ40" s="247"/>
      <c r="AR40" s="247"/>
      <c r="AS40" s="247"/>
      <c r="AT40" s="247"/>
      <c r="AU40" s="247"/>
      <c r="AV40" s="247"/>
      <c r="AW40" s="247"/>
      <c r="AX40" s="247"/>
    </row>
    <row r="41" spans="3:50" ht="11.45" customHeight="1" x14ac:dyDescent="0.25">
      <c r="C41" s="267" t="s">
        <v>1425</v>
      </c>
      <c r="D41" s="247"/>
      <c r="E41" s="247"/>
      <c r="F41" s="247"/>
      <c r="G41" s="247"/>
      <c r="H41" s="247"/>
      <c r="I41" s="247"/>
      <c r="J41" s="247"/>
      <c r="K41" s="247"/>
      <c r="L41" s="247"/>
      <c r="M41" s="247"/>
      <c r="N41" s="247"/>
      <c r="O41" s="247"/>
      <c r="P41" s="247"/>
      <c r="Q41" s="267" t="s">
        <v>1419</v>
      </c>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67" t="s">
        <v>1370</v>
      </c>
      <c r="AO41" s="247"/>
      <c r="AP41" s="247"/>
      <c r="AQ41" s="247"/>
      <c r="AR41" s="247"/>
      <c r="AS41" s="247"/>
      <c r="AT41" s="247"/>
      <c r="AU41" s="247"/>
      <c r="AV41" s="247"/>
      <c r="AW41" s="247"/>
      <c r="AX41" s="247"/>
    </row>
    <row r="42" spans="3:50" ht="11.45" customHeight="1" x14ac:dyDescent="0.25">
      <c r="C42" s="267" t="s">
        <v>1426</v>
      </c>
      <c r="D42" s="247"/>
      <c r="E42" s="247"/>
      <c r="F42" s="247"/>
      <c r="G42" s="247"/>
      <c r="H42" s="247"/>
      <c r="I42" s="247"/>
      <c r="J42" s="247"/>
      <c r="K42" s="247"/>
      <c r="L42" s="247"/>
      <c r="M42" s="247"/>
      <c r="N42" s="247"/>
      <c r="O42" s="247"/>
      <c r="P42" s="247"/>
      <c r="Q42" s="267" t="s">
        <v>1427</v>
      </c>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67" t="s">
        <v>1370</v>
      </c>
      <c r="AO42" s="247"/>
      <c r="AP42" s="247"/>
      <c r="AQ42" s="247"/>
      <c r="AR42" s="247"/>
      <c r="AS42" s="247"/>
      <c r="AT42" s="247"/>
      <c r="AU42" s="247"/>
      <c r="AV42" s="247"/>
      <c r="AW42" s="247"/>
      <c r="AX42" s="247"/>
    </row>
    <row r="43" spans="3:50" ht="15" customHeight="1" x14ac:dyDescent="0.25">
      <c r="C43" s="267" t="s">
        <v>435</v>
      </c>
      <c r="D43" s="247"/>
      <c r="E43" s="247"/>
      <c r="F43" s="247"/>
      <c r="G43" s="247"/>
      <c r="H43" s="247"/>
      <c r="I43" s="247"/>
      <c r="J43" s="247"/>
      <c r="K43" s="247"/>
      <c r="L43" s="247"/>
      <c r="M43" s="247"/>
      <c r="N43" s="247"/>
      <c r="O43" s="247"/>
      <c r="P43" s="247"/>
      <c r="Q43" s="267" t="s">
        <v>1674</v>
      </c>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67" t="s">
        <v>1370</v>
      </c>
      <c r="AO43" s="247"/>
      <c r="AP43" s="247"/>
      <c r="AQ43" s="247"/>
      <c r="AR43" s="247"/>
      <c r="AS43" s="247"/>
      <c r="AT43" s="247"/>
      <c r="AU43" s="247"/>
      <c r="AV43" s="247"/>
      <c r="AW43" s="247"/>
      <c r="AX43" s="247"/>
    </row>
    <row r="44" spans="3:50" ht="201.6" hidden="1" customHeight="1" x14ac:dyDescent="0.25"/>
    <row r="45" spans="3:50" ht="3.75" customHeight="1" x14ac:dyDescent="0.25"/>
    <row r="46" spans="3:50" ht="12.2" customHeight="1" x14ac:dyDescent="0.25">
      <c r="C46" s="246" t="s">
        <v>1428</v>
      </c>
      <c r="D46" s="247"/>
      <c r="E46" s="247"/>
      <c r="F46" s="247"/>
      <c r="G46" s="247"/>
      <c r="H46" s="247"/>
      <c r="I46" s="247"/>
      <c r="J46" s="247"/>
      <c r="K46" s="247"/>
      <c r="L46" s="247"/>
      <c r="M46" s="247"/>
      <c r="N46" s="247"/>
      <c r="O46" s="247"/>
      <c r="P46" s="247"/>
      <c r="Q46" s="248" t="s">
        <v>1370</v>
      </c>
      <c r="R46" s="247"/>
      <c r="S46" s="247"/>
      <c r="T46" s="247"/>
      <c r="U46" s="247"/>
      <c r="V46" s="247"/>
      <c r="W46" s="247"/>
      <c r="X46" s="248" t="s">
        <v>1370</v>
      </c>
      <c r="Y46" s="247"/>
      <c r="Z46" s="247"/>
      <c r="AA46" s="247"/>
      <c r="AB46" s="247"/>
      <c r="AC46" s="247"/>
      <c r="AD46" s="247"/>
      <c r="AE46" s="247"/>
      <c r="AF46" s="247"/>
      <c r="AG46" s="247"/>
      <c r="AH46" s="247"/>
    </row>
    <row r="47" spans="3:50" ht="12.2" customHeight="1" x14ac:dyDescent="0.25">
      <c r="C47" s="246" t="s">
        <v>1370</v>
      </c>
      <c r="D47" s="247"/>
      <c r="E47" s="247"/>
      <c r="F47" s="247"/>
      <c r="G47" s="247"/>
      <c r="H47" s="247"/>
      <c r="I47" s="247"/>
      <c r="J47" s="247"/>
      <c r="K47" s="247"/>
      <c r="L47" s="247"/>
      <c r="M47" s="247"/>
      <c r="N47" s="247"/>
      <c r="O47" s="247"/>
      <c r="P47" s="247"/>
      <c r="Q47" s="248" t="s">
        <v>1407</v>
      </c>
      <c r="R47" s="247"/>
      <c r="S47" s="247"/>
      <c r="T47" s="247"/>
      <c r="U47" s="247"/>
      <c r="V47" s="247"/>
      <c r="W47" s="247"/>
      <c r="X47" s="248" t="s">
        <v>1408</v>
      </c>
      <c r="Y47" s="247"/>
      <c r="Z47" s="247"/>
      <c r="AA47" s="247"/>
      <c r="AB47" s="247"/>
      <c r="AC47" s="247"/>
      <c r="AD47" s="247"/>
      <c r="AE47" s="247"/>
      <c r="AF47" s="247"/>
      <c r="AG47" s="247"/>
      <c r="AH47" s="247"/>
    </row>
    <row r="48" spans="3:50" ht="11.85" customHeight="1" x14ac:dyDescent="0.25">
      <c r="C48" s="249" t="s">
        <v>1684</v>
      </c>
      <c r="D48" s="247"/>
      <c r="E48" s="247"/>
      <c r="F48" s="247"/>
      <c r="G48" s="247"/>
      <c r="H48" s="247"/>
      <c r="I48" s="247"/>
      <c r="J48" s="247"/>
      <c r="K48" s="247"/>
      <c r="L48" s="247"/>
      <c r="M48" s="247"/>
      <c r="N48" s="247"/>
      <c r="O48" s="247"/>
      <c r="P48" s="247"/>
      <c r="Q48" s="251" t="s">
        <v>1429</v>
      </c>
      <c r="R48" s="247"/>
      <c r="S48" s="247"/>
      <c r="T48" s="247"/>
      <c r="U48" s="247"/>
      <c r="V48" s="247"/>
      <c r="W48" s="247"/>
      <c r="X48" s="251" t="s">
        <v>1430</v>
      </c>
      <c r="Y48" s="247"/>
      <c r="Z48" s="247"/>
      <c r="AA48" s="247"/>
      <c r="AB48" s="247"/>
      <c r="AC48" s="247"/>
      <c r="AD48" s="247"/>
      <c r="AE48" s="247"/>
      <c r="AF48" s="247"/>
      <c r="AG48" s="247"/>
      <c r="AH48" s="247"/>
    </row>
    <row r="49" spans="3:34" ht="5.45" customHeight="1" x14ac:dyDescent="0.25">
      <c r="C49" s="249"/>
      <c r="D49" s="247"/>
      <c r="E49" s="247"/>
      <c r="F49" s="247"/>
      <c r="G49" s="247"/>
      <c r="H49" s="247"/>
      <c r="I49" s="247"/>
      <c r="J49" s="247"/>
      <c r="K49" s="247"/>
      <c r="L49" s="247"/>
      <c r="M49" s="247"/>
      <c r="N49" s="247"/>
      <c r="O49" s="247"/>
      <c r="P49" s="247"/>
      <c r="Q49" s="251"/>
      <c r="R49" s="247"/>
      <c r="S49" s="247"/>
      <c r="T49" s="247"/>
      <c r="U49" s="247"/>
      <c r="V49" s="247"/>
      <c r="W49" s="247"/>
      <c r="X49" s="251"/>
      <c r="Y49" s="247"/>
      <c r="Z49" s="247"/>
      <c r="AA49" s="247"/>
      <c r="AB49" s="247"/>
      <c r="AC49" s="247"/>
      <c r="AD49" s="247"/>
      <c r="AE49" s="247"/>
      <c r="AF49" s="247"/>
      <c r="AG49" s="247"/>
      <c r="AH49" s="247"/>
    </row>
    <row r="50" spans="3:34" ht="11.85" customHeight="1" x14ac:dyDescent="0.25">
      <c r="C50" s="249" t="s">
        <v>1431</v>
      </c>
      <c r="D50" s="247"/>
      <c r="E50" s="247"/>
      <c r="F50" s="247"/>
      <c r="G50" s="247"/>
      <c r="H50" s="247"/>
      <c r="I50" s="247"/>
      <c r="J50" s="247"/>
      <c r="K50" s="247"/>
      <c r="L50" s="247"/>
      <c r="M50" s="247"/>
      <c r="N50" s="247"/>
      <c r="O50" s="247"/>
      <c r="P50" s="247"/>
      <c r="Q50" s="251" t="s">
        <v>1432</v>
      </c>
      <c r="R50" s="247"/>
      <c r="S50" s="247"/>
      <c r="T50" s="247"/>
      <c r="U50" s="247"/>
      <c r="V50" s="247"/>
      <c r="W50" s="247"/>
      <c r="X50" s="251" t="s">
        <v>1433</v>
      </c>
      <c r="Y50" s="247"/>
      <c r="Z50" s="247"/>
      <c r="AA50" s="247"/>
      <c r="AB50" s="247"/>
      <c r="AC50" s="247"/>
      <c r="AD50" s="247"/>
      <c r="AE50" s="247"/>
      <c r="AF50" s="247"/>
      <c r="AG50" s="247"/>
      <c r="AH50" s="247"/>
    </row>
    <row r="51" spans="3:34" ht="11.85" customHeight="1" x14ac:dyDescent="0.25">
      <c r="C51" s="249" t="s">
        <v>1434</v>
      </c>
      <c r="D51" s="247"/>
      <c r="E51" s="247"/>
      <c r="F51" s="247"/>
      <c r="G51" s="247"/>
      <c r="H51" s="247"/>
      <c r="I51" s="247"/>
      <c r="J51" s="247"/>
      <c r="K51" s="247"/>
      <c r="L51" s="247"/>
      <c r="M51" s="247"/>
      <c r="N51" s="247"/>
      <c r="O51" s="247"/>
      <c r="P51" s="247"/>
      <c r="Q51" s="251" t="s">
        <v>1435</v>
      </c>
      <c r="R51" s="247"/>
      <c r="S51" s="247"/>
      <c r="T51" s="247"/>
      <c r="U51" s="247"/>
      <c r="V51" s="247"/>
      <c r="W51" s="247"/>
      <c r="X51" s="251" t="s">
        <v>1436</v>
      </c>
      <c r="Y51" s="247"/>
      <c r="Z51" s="247"/>
      <c r="AA51" s="247"/>
      <c r="AB51" s="247"/>
      <c r="AC51" s="247"/>
      <c r="AD51" s="247"/>
      <c r="AE51" s="247"/>
      <c r="AF51" s="247"/>
      <c r="AG51" s="247"/>
      <c r="AH51" s="247"/>
    </row>
    <row r="52" spans="3:34" ht="10.7" customHeight="1" x14ac:dyDescent="0.25">
      <c r="C52" s="249" t="s">
        <v>1370</v>
      </c>
      <c r="D52" s="247"/>
      <c r="E52" s="247"/>
      <c r="F52" s="247"/>
      <c r="G52" s="247"/>
      <c r="H52" s="247"/>
      <c r="I52" s="247"/>
      <c r="J52" s="247"/>
      <c r="K52" s="247"/>
      <c r="L52" s="247"/>
      <c r="M52" s="247"/>
      <c r="N52" s="247"/>
      <c r="O52" s="247"/>
      <c r="P52" s="247"/>
      <c r="Q52" s="251" t="s">
        <v>1370</v>
      </c>
      <c r="R52" s="247"/>
      <c r="S52" s="247"/>
      <c r="T52" s="247"/>
      <c r="U52" s="247"/>
      <c r="V52" s="247"/>
      <c r="W52" s="247"/>
      <c r="X52" s="251" t="s">
        <v>1370</v>
      </c>
      <c r="Y52" s="247"/>
      <c r="Z52" s="247"/>
      <c r="AA52" s="247"/>
      <c r="AB52" s="247"/>
      <c r="AC52" s="247"/>
      <c r="AD52" s="247"/>
      <c r="AE52" s="247"/>
      <c r="AF52" s="247"/>
      <c r="AG52" s="247"/>
      <c r="AH52" s="247"/>
    </row>
    <row r="53" spans="3:34" ht="12.2" customHeight="1" x14ac:dyDescent="0.25">
      <c r="C53" s="246" t="s">
        <v>1437</v>
      </c>
      <c r="D53" s="247"/>
      <c r="E53" s="247"/>
      <c r="F53" s="247"/>
      <c r="G53" s="247"/>
      <c r="H53" s="247"/>
      <c r="I53" s="247"/>
      <c r="J53" s="247"/>
      <c r="K53" s="247"/>
      <c r="L53" s="247"/>
      <c r="M53" s="247"/>
      <c r="N53" s="247"/>
      <c r="O53" s="247"/>
      <c r="P53" s="247"/>
      <c r="Q53" s="246" t="s">
        <v>1370</v>
      </c>
      <c r="R53" s="247"/>
      <c r="S53" s="247"/>
      <c r="T53" s="247"/>
      <c r="U53" s="247"/>
      <c r="V53" s="247"/>
      <c r="W53" s="247"/>
      <c r="X53" s="246" t="s">
        <v>1370</v>
      </c>
      <c r="Y53" s="247"/>
      <c r="Z53" s="247"/>
      <c r="AA53" s="247"/>
      <c r="AB53" s="247"/>
      <c r="AC53" s="247"/>
      <c r="AD53" s="247"/>
      <c r="AE53" s="247"/>
      <c r="AF53" s="247"/>
      <c r="AG53" s="247"/>
      <c r="AH53" s="247"/>
    </row>
    <row r="54" spans="3:34" ht="11.85" customHeight="1" x14ac:dyDescent="0.25">
      <c r="C54" s="246" t="s">
        <v>1370</v>
      </c>
      <c r="D54" s="247"/>
      <c r="E54" s="247"/>
      <c r="F54" s="247"/>
      <c r="G54" s="247"/>
      <c r="H54" s="247"/>
      <c r="I54" s="247"/>
      <c r="J54" s="247"/>
      <c r="K54" s="247"/>
      <c r="L54" s="247"/>
      <c r="M54" s="247"/>
      <c r="N54" s="247"/>
      <c r="O54" s="247"/>
      <c r="P54" s="247"/>
      <c r="Q54" s="248" t="s">
        <v>1407</v>
      </c>
      <c r="R54" s="247"/>
      <c r="S54" s="247"/>
      <c r="T54" s="247"/>
      <c r="U54" s="247"/>
      <c r="V54" s="247"/>
      <c r="W54" s="247"/>
      <c r="X54" s="248" t="s">
        <v>1408</v>
      </c>
      <c r="Y54" s="247"/>
      <c r="Z54" s="247"/>
      <c r="AA54" s="247"/>
      <c r="AB54" s="247"/>
      <c r="AC54" s="247"/>
      <c r="AD54" s="247"/>
      <c r="AE54" s="247"/>
      <c r="AF54" s="247"/>
      <c r="AG54" s="247"/>
      <c r="AH54" s="247"/>
    </row>
    <row r="55" spans="3:34" ht="11.85" customHeight="1" x14ac:dyDescent="0.25">
      <c r="C55" s="251" t="s">
        <v>1370</v>
      </c>
      <c r="D55" s="247"/>
      <c r="E55" s="247"/>
      <c r="F55" s="247"/>
      <c r="G55" s="247"/>
      <c r="H55" s="247"/>
      <c r="I55" s="247"/>
      <c r="J55" s="247"/>
      <c r="K55" s="247"/>
      <c r="L55" s="247"/>
      <c r="M55" s="247"/>
      <c r="N55" s="247"/>
      <c r="O55" s="247"/>
      <c r="P55" s="247"/>
      <c r="Q55" s="251" t="s">
        <v>1438</v>
      </c>
      <c r="R55" s="247"/>
      <c r="S55" s="247"/>
      <c r="T55" s="247"/>
      <c r="U55" s="247"/>
      <c r="V55" s="247"/>
      <c r="W55" s="247"/>
      <c r="X55" s="251" t="s">
        <v>1439</v>
      </c>
      <c r="Y55" s="247"/>
      <c r="Z55" s="247"/>
      <c r="AA55" s="247"/>
      <c r="AB55" s="247"/>
      <c r="AC55" s="247"/>
      <c r="AD55" s="247"/>
      <c r="AE55" s="247"/>
      <c r="AF55" s="247"/>
      <c r="AG55" s="247"/>
      <c r="AH55" s="247"/>
    </row>
    <row r="56" spans="3:34" ht="11.85" customHeight="1" x14ac:dyDescent="0.25">
      <c r="C56" s="249" t="s">
        <v>1440</v>
      </c>
      <c r="D56" s="247"/>
      <c r="E56" s="247"/>
      <c r="F56" s="247"/>
      <c r="G56" s="247"/>
      <c r="H56" s="247"/>
      <c r="I56" s="247"/>
      <c r="J56" s="247"/>
      <c r="K56" s="247"/>
      <c r="L56" s="247"/>
      <c r="M56" s="247"/>
      <c r="N56" s="247"/>
      <c r="O56" s="247"/>
      <c r="P56" s="247"/>
      <c r="Q56" s="251" t="s">
        <v>1441</v>
      </c>
      <c r="R56" s="247"/>
      <c r="S56" s="247"/>
      <c r="T56" s="247"/>
      <c r="U56" s="247"/>
      <c r="V56" s="247"/>
      <c r="W56" s="247"/>
      <c r="X56" s="270" t="s">
        <v>1442</v>
      </c>
      <c r="Y56" s="247"/>
      <c r="Z56" s="247"/>
      <c r="AA56" s="247"/>
      <c r="AB56" s="247"/>
      <c r="AC56" s="247"/>
      <c r="AD56" s="247"/>
      <c r="AE56" s="247"/>
      <c r="AF56" s="247"/>
      <c r="AG56" s="247"/>
      <c r="AH56" s="247"/>
    </row>
    <row r="57" spans="3:34" ht="11.85" customHeight="1" x14ac:dyDescent="0.25">
      <c r="C57" s="249" t="s">
        <v>1370</v>
      </c>
      <c r="D57" s="247"/>
      <c r="E57" s="247"/>
      <c r="F57" s="247"/>
      <c r="G57" s="247"/>
      <c r="H57" s="247"/>
      <c r="I57" s="247"/>
      <c r="J57" s="247"/>
      <c r="K57" s="247"/>
      <c r="L57" s="247"/>
      <c r="M57" s="247"/>
      <c r="N57" s="247"/>
      <c r="O57" s="247"/>
      <c r="P57" s="247"/>
      <c r="Q57" s="251" t="s">
        <v>1443</v>
      </c>
      <c r="R57" s="247"/>
      <c r="S57" s="247"/>
      <c r="T57" s="247"/>
      <c r="U57" s="247"/>
      <c r="V57" s="247"/>
      <c r="W57" s="247"/>
      <c r="X57" s="246" t="s">
        <v>1370</v>
      </c>
      <c r="Y57" s="247"/>
      <c r="Z57" s="247"/>
      <c r="AA57" s="247"/>
      <c r="AB57" s="247"/>
      <c r="AC57" s="247"/>
      <c r="AD57" s="247"/>
      <c r="AE57" s="247"/>
      <c r="AF57" s="247"/>
      <c r="AG57" s="247"/>
      <c r="AH57" s="247"/>
    </row>
    <row r="58" spans="3:34" ht="11.85" customHeight="1" x14ac:dyDescent="0.25">
      <c r="C58" s="249" t="s">
        <v>1440</v>
      </c>
      <c r="D58" s="247"/>
      <c r="E58" s="247"/>
      <c r="F58" s="247"/>
      <c r="G58" s="247"/>
      <c r="H58" s="247"/>
      <c r="I58" s="247"/>
      <c r="J58" s="247"/>
      <c r="K58" s="247"/>
      <c r="L58" s="247"/>
      <c r="M58" s="247"/>
      <c r="N58" s="247"/>
      <c r="O58" s="247"/>
      <c r="P58" s="247"/>
      <c r="Q58" s="251" t="s">
        <v>1444</v>
      </c>
      <c r="R58" s="247"/>
      <c r="S58" s="247"/>
      <c r="T58" s="247"/>
      <c r="U58" s="247"/>
      <c r="V58" s="247"/>
      <c r="W58" s="247"/>
      <c r="X58" s="246" t="s">
        <v>1370</v>
      </c>
      <c r="Y58" s="247"/>
      <c r="Z58" s="247"/>
      <c r="AA58" s="247"/>
      <c r="AB58" s="247"/>
      <c r="AC58" s="247"/>
      <c r="AD58" s="247"/>
      <c r="AE58" s="247"/>
      <c r="AF58" s="247"/>
      <c r="AG58" s="247"/>
      <c r="AH58" s="247"/>
    </row>
    <row r="59" spans="3:34" ht="18" customHeight="1" x14ac:dyDescent="0.25">
      <c r="C59" s="246" t="s">
        <v>1370</v>
      </c>
      <c r="D59" s="247"/>
      <c r="E59" s="247"/>
      <c r="F59" s="247"/>
      <c r="G59" s="247"/>
      <c r="H59" s="247"/>
      <c r="I59" s="247"/>
      <c r="J59" s="247"/>
      <c r="K59" s="247"/>
      <c r="L59" s="247"/>
      <c r="M59" s="247"/>
      <c r="N59" s="247"/>
      <c r="O59" s="247"/>
      <c r="P59" s="247"/>
      <c r="Q59" s="246" t="s">
        <v>1370</v>
      </c>
      <c r="R59" s="247"/>
      <c r="S59" s="247"/>
      <c r="T59" s="247"/>
      <c r="U59" s="247"/>
      <c r="V59" s="247"/>
      <c r="W59" s="247"/>
      <c r="X59" s="246" t="s">
        <v>1370</v>
      </c>
      <c r="Y59" s="247"/>
      <c r="Z59" s="247"/>
      <c r="AA59" s="247"/>
      <c r="AB59" s="247"/>
      <c r="AC59" s="247"/>
      <c r="AD59" s="247"/>
      <c r="AE59" s="247"/>
      <c r="AF59" s="247"/>
      <c r="AG59" s="247"/>
      <c r="AH59" s="247"/>
    </row>
    <row r="60" spans="3:34" ht="14.1" customHeight="1" x14ac:dyDescent="0.25">
      <c r="C60" s="246" t="s">
        <v>1445</v>
      </c>
      <c r="D60" s="247"/>
      <c r="E60" s="247"/>
      <c r="F60" s="247"/>
      <c r="G60" s="247"/>
      <c r="H60" s="247"/>
      <c r="I60" s="247"/>
      <c r="J60" s="247"/>
      <c r="K60" s="247"/>
      <c r="L60" s="247"/>
      <c r="M60" s="247"/>
      <c r="N60" s="247"/>
      <c r="O60" s="247"/>
      <c r="P60" s="247"/>
      <c r="Q60" s="246" t="s">
        <v>1370</v>
      </c>
      <c r="R60" s="247"/>
      <c r="S60" s="247"/>
      <c r="T60" s="247"/>
      <c r="U60" s="247"/>
      <c r="V60" s="247"/>
      <c r="W60" s="247"/>
      <c r="X60" s="246" t="s">
        <v>1370</v>
      </c>
      <c r="Y60" s="247"/>
      <c r="Z60" s="247"/>
      <c r="AA60" s="247"/>
      <c r="AB60" s="247"/>
      <c r="AC60" s="247"/>
      <c r="AD60" s="247"/>
      <c r="AE60" s="247"/>
      <c r="AF60" s="247"/>
      <c r="AG60" s="247"/>
      <c r="AH60" s="247"/>
    </row>
    <row r="61" spans="3:34" ht="20.100000000000001" customHeight="1" x14ac:dyDescent="0.25">
      <c r="C61" s="271" t="s">
        <v>1370</v>
      </c>
      <c r="D61" s="247"/>
      <c r="E61" s="247"/>
      <c r="F61" s="247"/>
      <c r="G61" s="247"/>
      <c r="H61" s="247"/>
      <c r="I61" s="247"/>
      <c r="J61" s="247"/>
      <c r="K61" s="247"/>
      <c r="L61" s="247"/>
      <c r="M61" s="247"/>
      <c r="N61" s="247"/>
      <c r="O61" s="247"/>
      <c r="P61" s="247"/>
      <c r="Q61" s="272" t="s">
        <v>1446</v>
      </c>
      <c r="R61" s="247"/>
      <c r="S61" s="247"/>
      <c r="T61" s="247"/>
      <c r="U61" s="247"/>
      <c r="V61" s="247"/>
      <c r="W61" s="247"/>
      <c r="X61" s="272" t="s">
        <v>1447</v>
      </c>
      <c r="Y61" s="247"/>
      <c r="Z61" s="247"/>
      <c r="AA61" s="247"/>
      <c r="AB61" s="247"/>
      <c r="AC61" s="247"/>
      <c r="AD61" s="247"/>
      <c r="AE61" s="247"/>
      <c r="AF61" s="247"/>
      <c r="AG61" s="247"/>
      <c r="AH61" s="247"/>
    </row>
    <row r="62" spans="3:34" ht="11.85" customHeight="1" x14ac:dyDescent="0.25">
      <c r="C62" s="249" t="s">
        <v>1448</v>
      </c>
      <c r="D62" s="247"/>
      <c r="E62" s="247"/>
      <c r="F62" s="247"/>
      <c r="G62" s="247"/>
      <c r="H62" s="247"/>
      <c r="I62" s="247"/>
      <c r="J62" s="247"/>
      <c r="K62" s="247"/>
      <c r="L62" s="247"/>
      <c r="M62" s="247"/>
      <c r="N62" s="247"/>
      <c r="O62" s="247"/>
      <c r="P62" s="247"/>
      <c r="Q62" s="251" t="s">
        <v>1449</v>
      </c>
      <c r="R62" s="247"/>
      <c r="S62" s="247"/>
      <c r="T62" s="247"/>
      <c r="U62" s="247"/>
      <c r="V62" s="247"/>
      <c r="W62" s="247"/>
      <c r="X62" s="251" t="s">
        <v>1450</v>
      </c>
      <c r="Y62" s="247"/>
      <c r="Z62" s="247"/>
      <c r="AA62" s="247"/>
      <c r="AB62" s="247"/>
      <c r="AC62" s="247"/>
      <c r="AD62" s="247"/>
      <c r="AE62" s="247"/>
      <c r="AF62" s="247"/>
      <c r="AG62" s="247"/>
      <c r="AH62" s="247"/>
    </row>
    <row r="63" spans="3:34" ht="11.85" customHeight="1" x14ac:dyDescent="0.25">
      <c r="C63" s="249" t="s">
        <v>1451</v>
      </c>
      <c r="D63" s="247"/>
      <c r="E63" s="247"/>
      <c r="F63" s="247"/>
      <c r="G63" s="247"/>
      <c r="H63" s="247"/>
      <c r="I63" s="247"/>
      <c r="J63" s="247"/>
      <c r="K63" s="247"/>
      <c r="L63" s="247"/>
      <c r="M63" s="247"/>
      <c r="N63" s="247"/>
      <c r="O63" s="247"/>
      <c r="P63" s="247"/>
      <c r="Q63" s="251" t="s">
        <v>1452</v>
      </c>
      <c r="R63" s="247"/>
      <c r="S63" s="247"/>
      <c r="T63" s="247"/>
      <c r="U63" s="247"/>
      <c r="V63" s="247"/>
      <c r="W63" s="247"/>
      <c r="X63" s="251" t="s">
        <v>1433</v>
      </c>
      <c r="Y63" s="247"/>
      <c r="Z63" s="247"/>
      <c r="AA63" s="247"/>
      <c r="AB63" s="247"/>
      <c r="AC63" s="247"/>
      <c r="AD63" s="247"/>
      <c r="AE63" s="247"/>
      <c r="AF63" s="247"/>
      <c r="AG63" s="247"/>
      <c r="AH63" s="247"/>
    </row>
    <row r="64" spans="3:34" ht="18" customHeight="1" x14ac:dyDescent="0.25">
      <c r="C64" s="246" t="s">
        <v>1370</v>
      </c>
      <c r="D64" s="247"/>
      <c r="E64" s="247"/>
      <c r="F64" s="247"/>
      <c r="G64" s="247"/>
      <c r="H64" s="247"/>
      <c r="I64" s="247"/>
      <c r="J64" s="247"/>
      <c r="K64" s="247"/>
      <c r="L64" s="247"/>
      <c r="M64" s="247"/>
      <c r="N64" s="247"/>
      <c r="O64" s="247"/>
      <c r="P64" s="247"/>
      <c r="Q64" s="246" t="s">
        <v>1370</v>
      </c>
      <c r="R64" s="247"/>
      <c r="S64" s="247"/>
      <c r="T64" s="247"/>
      <c r="U64" s="247"/>
      <c r="V64" s="247"/>
      <c r="W64" s="247"/>
      <c r="X64" s="246" t="s">
        <v>1370</v>
      </c>
      <c r="Y64" s="247"/>
      <c r="Z64" s="247"/>
      <c r="AA64" s="247"/>
      <c r="AB64" s="247"/>
      <c r="AC64" s="247"/>
      <c r="AD64" s="247"/>
      <c r="AE64" s="247"/>
      <c r="AF64" s="247"/>
      <c r="AG64" s="247"/>
      <c r="AH64" s="247"/>
    </row>
    <row r="65" spans="3:34" ht="12.75" customHeight="1" x14ac:dyDescent="0.25">
      <c r="C65" s="246" t="s">
        <v>1453</v>
      </c>
      <c r="D65" s="247"/>
      <c r="E65" s="247"/>
      <c r="F65" s="247"/>
      <c r="G65" s="247"/>
      <c r="H65" s="247"/>
      <c r="I65" s="247"/>
      <c r="J65" s="247"/>
      <c r="K65" s="247"/>
      <c r="L65" s="247"/>
      <c r="M65" s="247"/>
      <c r="N65" s="247"/>
      <c r="O65" s="247"/>
      <c r="P65" s="247"/>
      <c r="Q65" s="246" t="s">
        <v>1370</v>
      </c>
      <c r="R65" s="247"/>
      <c r="S65" s="247"/>
      <c r="T65" s="247"/>
      <c r="U65" s="247"/>
      <c r="V65" s="247"/>
      <c r="W65" s="247"/>
      <c r="X65" s="246" t="s">
        <v>1370</v>
      </c>
      <c r="Y65" s="247"/>
      <c r="Z65" s="247"/>
      <c r="AA65" s="247"/>
      <c r="AB65" s="247"/>
      <c r="AC65" s="247"/>
      <c r="AD65" s="247"/>
      <c r="AE65" s="247"/>
      <c r="AF65" s="247"/>
      <c r="AG65" s="247"/>
      <c r="AH65" s="247"/>
    </row>
    <row r="66" spans="3:34" ht="11.85" customHeight="1" x14ac:dyDescent="0.25">
      <c r="C66" s="249" t="s">
        <v>1454</v>
      </c>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row>
    <row r="67" spans="3:34" ht="10.7" customHeight="1" x14ac:dyDescent="0.25">
      <c r="C67" s="265" t="s">
        <v>1455</v>
      </c>
      <c r="D67" s="247"/>
      <c r="E67" s="247"/>
      <c r="F67" s="247"/>
      <c r="G67" s="247"/>
      <c r="H67" s="247"/>
      <c r="I67" s="247"/>
      <c r="J67" s="247"/>
      <c r="K67" s="247"/>
      <c r="L67" s="247"/>
      <c r="M67" s="247"/>
      <c r="N67" s="247"/>
      <c r="O67" s="247"/>
      <c r="P67" s="247"/>
      <c r="Q67" s="276" t="s">
        <v>1370</v>
      </c>
      <c r="R67" s="247"/>
      <c r="S67" s="247"/>
      <c r="T67" s="247"/>
      <c r="U67" s="247"/>
      <c r="V67" s="247"/>
      <c r="W67" s="247"/>
      <c r="X67" s="276" t="s">
        <v>1370</v>
      </c>
      <c r="Y67" s="247"/>
      <c r="Z67" s="247"/>
      <c r="AA67" s="247"/>
      <c r="AB67" s="247"/>
      <c r="AC67" s="247"/>
      <c r="AD67" s="247"/>
      <c r="AE67" s="247"/>
      <c r="AF67" s="247"/>
      <c r="AG67" s="247"/>
      <c r="AH67" s="247"/>
    </row>
    <row r="68" spans="3:34" ht="26.65" customHeight="1" x14ac:dyDescent="0.25">
      <c r="C68" s="249" t="s">
        <v>1456</v>
      </c>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c r="AH68" s="247"/>
    </row>
    <row r="69" spans="3:34" ht="11.25" customHeight="1" x14ac:dyDescent="0.25">
      <c r="C69" s="273" t="s">
        <v>1457</v>
      </c>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row>
    <row r="70" spans="3:34" ht="11.1" customHeight="1" x14ac:dyDescent="0.25">
      <c r="C70" s="273" t="s">
        <v>1370</v>
      </c>
      <c r="D70" s="247"/>
      <c r="E70" s="247"/>
      <c r="F70" s="247"/>
      <c r="G70" s="247"/>
      <c r="H70" s="247"/>
      <c r="I70" s="247"/>
      <c r="J70" s="247"/>
      <c r="K70" s="247"/>
      <c r="L70" s="247"/>
      <c r="M70" s="247"/>
      <c r="N70" s="247"/>
      <c r="O70" s="247"/>
      <c r="P70" s="247"/>
      <c r="Q70" s="274" t="s">
        <v>1407</v>
      </c>
      <c r="R70" s="247"/>
      <c r="S70" s="247"/>
      <c r="T70" s="247"/>
      <c r="U70" s="247"/>
      <c r="V70" s="247"/>
      <c r="W70" s="247"/>
      <c r="X70" s="275" t="s">
        <v>1408</v>
      </c>
      <c r="Y70" s="247"/>
      <c r="Z70" s="247"/>
      <c r="AA70" s="247"/>
      <c r="AB70" s="247"/>
      <c r="AC70" s="247"/>
      <c r="AD70" s="247"/>
      <c r="AE70" s="247"/>
      <c r="AF70" s="247"/>
      <c r="AG70" s="247"/>
      <c r="AH70" s="247"/>
    </row>
    <row r="71" spans="3:34" ht="10.7" customHeight="1" x14ac:dyDescent="0.25">
      <c r="C71" s="249" t="s">
        <v>1458</v>
      </c>
      <c r="D71" s="247"/>
      <c r="E71" s="247"/>
      <c r="F71" s="247"/>
      <c r="G71" s="247"/>
      <c r="H71" s="247"/>
      <c r="I71" s="247"/>
      <c r="J71" s="247"/>
      <c r="K71" s="247"/>
      <c r="L71" s="247"/>
      <c r="M71" s="247"/>
      <c r="N71" s="247"/>
      <c r="O71" s="247"/>
      <c r="P71" s="247"/>
      <c r="Q71" s="251" t="s">
        <v>1459</v>
      </c>
      <c r="R71" s="247"/>
      <c r="S71" s="247"/>
      <c r="T71" s="247"/>
      <c r="U71" s="247"/>
      <c r="V71" s="247"/>
      <c r="W71" s="247"/>
      <c r="X71" s="251" t="s">
        <v>1460</v>
      </c>
      <c r="Y71" s="247"/>
      <c r="Z71" s="247"/>
      <c r="AA71" s="247"/>
      <c r="AB71" s="247"/>
      <c r="AC71" s="247"/>
      <c r="AD71" s="247"/>
      <c r="AE71" s="247"/>
      <c r="AF71" s="247"/>
      <c r="AG71" s="247"/>
      <c r="AH71" s="247"/>
    </row>
    <row r="72" spans="3:34" ht="12.2" customHeight="1" x14ac:dyDescent="0.25">
      <c r="C72" s="249" t="s">
        <v>1461</v>
      </c>
      <c r="D72" s="247"/>
      <c r="E72" s="247"/>
      <c r="F72" s="247"/>
      <c r="G72" s="247"/>
      <c r="H72" s="247"/>
      <c r="I72" s="247"/>
      <c r="J72" s="247"/>
      <c r="K72" s="247"/>
      <c r="L72" s="247"/>
      <c r="M72" s="247"/>
      <c r="N72" s="247"/>
      <c r="O72" s="247"/>
      <c r="P72" s="247"/>
      <c r="Q72" s="251" t="s">
        <v>1462</v>
      </c>
      <c r="R72" s="247"/>
      <c r="S72" s="247"/>
      <c r="T72" s="247"/>
      <c r="U72" s="247"/>
      <c r="V72" s="247"/>
      <c r="W72" s="247"/>
      <c r="X72" s="251" t="s">
        <v>1460</v>
      </c>
      <c r="Y72" s="247"/>
      <c r="Z72" s="247"/>
      <c r="AA72" s="247"/>
      <c r="AB72" s="247"/>
      <c r="AC72" s="247"/>
      <c r="AD72" s="247"/>
      <c r="AE72" s="247"/>
      <c r="AF72" s="247"/>
      <c r="AG72" s="247"/>
      <c r="AH72" s="247"/>
    </row>
    <row r="73" spans="3:34" ht="12.2" customHeight="1" x14ac:dyDescent="0.25">
      <c r="C73" s="249" t="s">
        <v>1463</v>
      </c>
      <c r="D73" s="247"/>
      <c r="E73" s="247"/>
      <c r="F73" s="247"/>
      <c r="G73" s="247"/>
      <c r="H73" s="247"/>
      <c r="I73" s="247"/>
      <c r="J73" s="247"/>
      <c r="K73" s="247"/>
      <c r="L73" s="247"/>
      <c r="M73" s="247"/>
      <c r="N73" s="247"/>
      <c r="O73" s="247"/>
      <c r="P73" s="247"/>
      <c r="Q73" s="251" t="s">
        <v>1464</v>
      </c>
      <c r="R73" s="247"/>
      <c r="S73" s="247"/>
      <c r="T73" s="247"/>
      <c r="U73" s="247"/>
      <c r="V73" s="247"/>
      <c r="W73" s="247"/>
      <c r="X73" s="251" t="s">
        <v>1465</v>
      </c>
      <c r="Y73" s="247"/>
      <c r="Z73" s="247"/>
      <c r="AA73" s="247"/>
      <c r="AB73" s="247"/>
      <c r="AC73" s="247"/>
      <c r="AD73" s="247"/>
      <c r="AE73" s="247"/>
      <c r="AF73" s="247"/>
      <c r="AG73" s="247"/>
      <c r="AH73" s="247"/>
    </row>
    <row r="74" spans="3:34" ht="10.7" customHeight="1" x14ac:dyDescent="0.25">
      <c r="C74" s="249" t="s">
        <v>1466</v>
      </c>
      <c r="D74" s="247"/>
      <c r="E74" s="247"/>
      <c r="F74" s="247"/>
      <c r="G74" s="247"/>
      <c r="H74" s="247"/>
      <c r="I74" s="247"/>
      <c r="J74" s="247"/>
      <c r="K74" s="247"/>
      <c r="L74" s="247"/>
      <c r="M74" s="247"/>
      <c r="N74" s="247"/>
      <c r="O74" s="247"/>
      <c r="P74" s="247"/>
      <c r="Q74" s="251" t="s">
        <v>1467</v>
      </c>
      <c r="R74" s="247"/>
      <c r="S74" s="247"/>
      <c r="T74" s="247"/>
      <c r="U74" s="247"/>
      <c r="V74" s="247"/>
      <c r="W74" s="247"/>
      <c r="X74" s="251" t="s">
        <v>1468</v>
      </c>
      <c r="Y74" s="247"/>
      <c r="Z74" s="247"/>
      <c r="AA74" s="247"/>
      <c r="AB74" s="247"/>
      <c r="AC74" s="247"/>
      <c r="AD74" s="247"/>
      <c r="AE74" s="247"/>
      <c r="AF74" s="247"/>
      <c r="AG74" s="247"/>
      <c r="AH74" s="247"/>
    </row>
    <row r="75" spans="3:34" ht="11.25" customHeight="1" x14ac:dyDescent="0.25">
      <c r="C75" s="249" t="s">
        <v>1469</v>
      </c>
      <c r="D75" s="247"/>
      <c r="E75" s="247"/>
      <c r="F75" s="247"/>
      <c r="G75" s="247"/>
      <c r="H75" s="247"/>
      <c r="I75" s="247"/>
      <c r="J75" s="247"/>
      <c r="K75" s="247"/>
      <c r="L75" s="247"/>
      <c r="M75" s="247"/>
      <c r="N75" s="247"/>
      <c r="O75" s="247"/>
      <c r="P75" s="247"/>
      <c r="Q75" s="251" t="s">
        <v>1470</v>
      </c>
      <c r="R75" s="247"/>
      <c r="S75" s="247"/>
      <c r="T75" s="247"/>
      <c r="U75" s="247"/>
      <c r="V75" s="247"/>
      <c r="W75" s="247"/>
      <c r="X75" s="251" t="s">
        <v>1471</v>
      </c>
      <c r="Y75" s="247"/>
      <c r="Z75" s="247"/>
      <c r="AA75" s="247"/>
      <c r="AB75" s="247"/>
      <c r="AC75" s="247"/>
      <c r="AD75" s="247"/>
      <c r="AE75" s="247"/>
      <c r="AF75" s="247"/>
      <c r="AG75" s="247"/>
      <c r="AH75" s="247"/>
    </row>
    <row r="76" spans="3:34" ht="12.2" customHeight="1" x14ac:dyDescent="0.25">
      <c r="C76" s="249" t="s">
        <v>1472</v>
      </c>
      <c r="D76" s="247"/>
      <c r="E76" s="247"/>
      <c r="F76" s="247"/>
      <c r="G76" s="247"/>
      <c r="H76" s="247"/>
      <c r="I76" s="247"/>
      <c r="J76" s="247"/>
      <c r="K76" s="247"/>
      <c r="L76" s="247"/>
      <c r="M76" s="247"/>
      <c r="N76" s="247"/>
      <c r="O76" s="247"/>
      <c r="P76" s="247"/>
      <c r="Q76" s="251" t="s">
        <v>1470</v>
      </c>
      <c r="R76" s="247"/>
      <c r="S76" s="247"/>
      <c r="T76" s="247"/>
      <c r="U76" s="247"/>
      <c r="V76" s="247"/>
      <c r="W76" s="247"/>
      <c r="X76" s="251" t="s">
        <v>1471</v>
      </c>
      <c r="Y76" s="247"/>
      <c r="Z76" s="247"/>
      <c r="AA76" s="247"/>
      <c r="AB76" s="247"/>
      <c r="AC76" s="247"/>
      <c r="AD76" s="247"/>
      <c r="AE76" s="247"/>
      <c r="AF76" s="247"/>
      <c r="AG76" s="247"/>
      <c r="AH76" s="247"/>
    </row>
    <row r="77" spans="3:34" ht="12.75" customHeight="1" x14ac:dyDescent="0.25">
      <c r="C77" s="249" t="s">
        <v>1473</v>
      </c>
      <c r="D77" s="247"/>
      <c r="E77" s="247"/>
      <c r="F77" s="247"/>
      <c r="G77" s="247"/>
      <c r="H77" s="247"/>
      <c r="I77" s="247"/>
      <c r="J77" s="247"/>
      <c r="K77" s="247"/>
      <c r="L77" s="247"/>
      <c r="M77" s="247"/>
      <c r="N77" s="247"/>
      <c r="O77" s="247"/>
      <c r="P77" s="247"/>
      <c r="Q77" s="251" t="s">
        <v>1474</v>
      </c>
      <c r="R77" s="247"/>
      <c r="S77" s="247"/>
      <c r="T77" s="247"/>
      <c r="U77" s="247"/>
      <c r="V77" s="247"/>
      <c r="W77" s="247"/>
      <c r="X77" s="251" t="s">
        <v>1475</v>
      </c>
      <c r="Y77" s="247"/>
      <c r="Z77" s="247"/>
      <c r="AA77" s="247"/>
      <c r="AB77" s="247"/>
      <c r="AC77" s="247"/>
      <c r="AD77" s="247"/>
      <c r="AE77" s="247"/>
      <c r="AF77" s="247"/>
      <c r="AG77" s="247"/>
      <c r="AH77" s="247"/>
    </row>
    <row r="78" spans="3:34" ht="9" customHeight="1" x14ac:dyDescent="0.25">
      <c r="C78" s="249" t="s">
        <v>1370</v>
      </c>
      <c r="D78" s="247"/>
      <c r="E78" s="247"/>
      <c r="F78" s="247"/>
      <c r="G78" s="247"/>
      <c r="H78" s="247"/>
      <c r="I78" s="247"/>
      <c r="J78" s="247"/>
      <c r="K78" s="247"/>
      <c r="L78" s="247"/>
      <c r="M78" s="247"/>
      <c r="N78" s="247"/>
      <c r="O78" s="247"/>
      <c r="P78" s="247"/>
      <c r="Q78" s="251" t="s">
        <v>1370</v>
      </c>
      <c r="R78" s="247"/>
      <c r="S78" s="247"/>
      <c r="T78" s="247"/>
      <c r="U78" s="247"/>
      <c r="V78" s="247"/>
      <c r="W78" s="247"/>
      <c r="X78" s="251" t="s">
        <v>1370</v>
      </c>
      <c r="Y78" s="247"/>
      <c r="Z78" s="247"/>
      <c r="AA78" s="247"/>
      <c r="AB78" s="247"/>
      <c r="AC78" s="247"/>
      <c r="AD78" s="247"/>
      <c r="AE78" s="247"/>
      <c r="AF78" s="247"/>
      <c r="AG78" s="247"/>
      <c r="AH78" s="247"/>
    </row>
    <row r="79" spans="3:34" ht="11.1" customHeight="1" x14ac:dyDescent="0.25">
      <c r="C79" s="265" t="s">
        <v>1476</v>
      </c>
      <c r="D79" s="247"/>
      <c r="E79" s="247"/>
      <c r="F79" s="247"/>
      <c r="G79" s="247"/>
      <c r="H79" s="247"/>
      <c r="I79" s="247"/>
      <c r="J79" s="247"/>
      <c r="K79" s="247"/>
      <c r="L79" s="247"/>
      <c r="M79" s="247"/>
      <c r="N79" s="247"/>
      <c r="O79" s="247"/>
      <c r="P79" s="247"/>
      <c r="Q79" s="251" t="s">
        <v>1370</v>
      </c>
      <c r="R79" s="247"/>
      <c r="S79" s="247"/>
      <c r="T79" s="247"/>
      <c r="U79" s="247"/>
      <c r="V79" s="247"/>
      <c r="W79" s="247"/>
      <c r="X79" s="251" t="s">
        <v>1370</v>
      </c>
      <c r="Y79" s="247"/>
      <c r="Z79" s="247"/>
      <c r="AA79" s="247"/>
      <c r="AB79" s="247"/>
      <c r="AC79" s="247"/>
      <c r="AD79" s="247"/>
      <c r="AE79" s="247"/>
      <c r="AF79" s="247"/>
      <c r="AG79" s="247"/>
      <c r="AH79" s="247"/>
    </row>
    <row r="80" spans="3:34" ht="19.7" customHeight="1" x14ac:dyDescent="0.25">
      <c r="C80" s="249" t="s">
        <v>1477</v>
      </c>
      <c r="D80" s="247"/>
      <c r="E80" s="247"/>
      <c r="F80" s="247"/>
      <c r="G80" s="247"/>
      <c r="H80" s="247"/>
      <c r="I80" s="247"/>
      <c r="J80" s="247"/>
      <c r="K80" s="247"/>
      <c r="L80" s="247"/>
      <c r="M80" s="247"/>
      <c r="N80" s="247"/>
      <c r="O80" s="247"/>
      <c r="P80" s="247"/>
      <c r="Q80" s="277" t="s">
        <v>1407</v>
      </c>
      <c r="R80" s="247"/>
      <c r="S80" s="247"/>
      <c r="T80" s="247"/>
      <c r="U80" s="247"/>
      <c r="V80" s="247"/>
      <c r="W80" s="247"/>
      <c r="X80" s="277" t="s">
        <v>1408</v>
      </c>
      <c r="Y80" s="247"/>
      <c r="Z80" s="247"/>
      <c r="AA80" s="247"/>
      <c r="AB80" s="247"/>
      <c r="AC80" s="247"/>
      <c r="AD80" s="247"/>
      <c r="AE80" s="247"/>
      <c r="AF80" s="247"/>
      <c r="AG80" s="247"/>
      <c r="AH80" s="247"/>
    </row>
    <row r="81" spans="3:34" ht="19.5" customHeight="1" x14ac:dyDescent="0.25">
      <c r="C81" s="249" t="s">
        <v>1478</v>
      </c>
      <c r="D81" s="247"/>
      <c r="E81" s="247"/>
      <c r="F81" s="247"/>
      <c r="G81" s="247"/>
      <c r="H81" s="247"/>
      <c r="I81" s="247"/>
      <c r="J81" s="247"/>
      <c r="K81" s="247"/>
      <c r="L81" s="247"/>
      <c r="M81" s="247"/>
      <c r="N81" s="247"/>
      <c r="O81" s="247"/>
      <c r="P81" s="247"/>
      <c r="Q81" s="262" t="s">
        <v>1479</v>
      </c>
      <c r="R81" s="247"/>
      <c r="S81" s="247"/>
      <c r="T81" s="247"/>
      <c r="U81" s="247"/>
      <c r="V81" s="247"/>
      <c r="W81" s="247"/>
      <c r="X81" s="262" t="s">
        <v>1480</v>
      </c>
      <c r="Y81" s="247"/>
      <c r="Z81" s="247"/>
      <c r="AA81" s="247"/>
      <c r="AB81" s="247"/>
      <c r="AC81" s="247"/>
      <c r="AD81" s="247"/>
      <c r="AE81" s="247"/>
      <c r="AF81" s="247"/>
      <c r="AG81" s="247"/>
      <c r="AH81" s="247"/>
    </row>
    <row r="82" spans="3:34" ht="27" customHeight="1" x14ac:dyDescent="0.25">
      <c r="C82" s="249" t="s">
        <v>1481</v>
      </c>
      <c r="D82" s="247"/>
      <c r="E82" s="247"/>
      <c r="F82" s="247"/>
      <c r="G82" s="247"/>
      <c r="H82" s="247"/>
      <c r="I82" s="247"/>
      <c r="J82" s="247"/>
      <c r="K82" s="247"/>
      <c r="L82" s="247"/>
      <c r="M82" s="247"/>
      <c r="N82" s="247"/>
      <c r="O82" s="247"/>
      <c r="P82" s="247"/>
      <c r="Q82" s="262" t="s">
        <v>1479</v>
      </c>
      <c r="R82" s="247"/>
      <c r="S82" s="247"/>
      <c r="T82" s="247"/>
      <c r="U82" s="247"/>
      <c r="V82" s="247"/>
      <c r="W82" s="247"/>
      <c r="X82" s="262" t="s">
        <v>1480</v>
      </c>
      <c r="Y82" s="247"/>
      <c r="Z82" s="247"/>
      <c r="AA82" s="247"/>
      <c r="AB82" s="247"/>
      <c r="AC82" s="247"/>
      <c r="AD82" s="247"/>
      <c r="AE82" s="247"/>
      <c r="AF82" s="247"/>
      <c r="AG82" s="247"/>
      <c r="AH82" s="247"/>
    </row>
    <row r="83" spans="3:34" ht="20.100000000000001" customHeight="1" x14ac:dyDescent="0.25">
      <c r="C83" s="249" t="s">
        <v>1482</v>
      </c>
      <c r="D83" s="247"/>
      <c r="E83" s="247"/>
      <c r="F83" s="247"/>
      <c r="G83" s="247"/>
      <c r="H83" s="247"/>
      <c r="I83" s="247"/>
      <c r="J83" s="247"/>
      <c r="K83" s="247"/>
      <c r="L83" s="247"/>
      <c r="M83" s="247"/>
      <c r="N83" s="247"/>
      <c r="O83" s="247"/>
      <c r="P83" s="247"/>
      <c r="Q83" s="277" t="s">
        <v>1407</v>
      </c>
      <c r="R83" s="247"/>
      <c r="S83" s="247"/>
      <c r="T83" s="247"/>
      <c r="U83" s="247"/>
      <c r="V83" s="247"/>
      <c r="W83" s="247"/>
      <c r="X83" s="277" t="s">
        <v>1408</v>
      </c>
      <c r="Y83" s="247"/>
      <c r="Z83" s="247"/>
      <c r="AA83" s="247"/>
      <c r="AB83" s="247"/>
      <c r="AC83" s="247"/>
      <c r="AD83" s="247"/>
      <c r="AE83" s="247"/>
      <c r="AF83" s="247"/>
      <c r="AG83" s="247"/>
      <c r="AH83" s="247"/>
    </row>
    <row r="84" spans="3:34" ht="18.95" customHeight="1" x14ac:dyDescent="0.25">
      <c r="C84" s="249" t="s">
        <v>1483</v>
      </c>
      <c r="D84" s="247"/>
      <c r="E84" s="247"/>
      <c r="F84" s="247"/>
      <c r="G84" s="247"/>
      <c r="H84" s="247"/>
      <c r="I84" s="247"/>
      <c r="J84" s="247"/>
      <c r="K84" s="247"/>
      <c r="L84" s="247"/>
      <c r="M84" s="247"/>
      <c r="N84" s="247"/>
      <c r="O84" s="247"/>
      <c r="P84" s="247"/>
      <c r="Q84" s="262" t="s">
        <v>1484</v>
      </c>
      <c r="R84" s="247"/>
      <c r="S84" s="247"/>
      <c r="T84" s="247"/>
      <c r="U84" s="247"/>
      <c r="V84" s="247"/>
      <c r="W84" s="247"/>
      <c r="X84" s="262" t="s">
        <v>1460</v>
      </c>
      <c r="Y84" s="247"/>
      <c r="Z84" s="247"/>
      <c r="AA84" s="247"/>
      <c r="AB84" s="247"/>
      <c r="AC84" s="247"/>
      <c r="AD84" s="247"/>
      <c r="AE84" s="247"/>
      <c r="AF84" s="247"/>
      <c r="AG84" s="247"/>
      <c r="AH84" s="247"/>
    </row>
    <row r="85" spans="3:34" ht="19.5" customHeight="1" x14ac:dyDescent="0.25">
      <c r="C85" s="249" t="s">
        <v>1485</v>
      </c>
      <c r="D85" s="247"/>
      <c r="E85" s="247"/>
      <c r="F85" s="247"/>
      <c r="G85" s="247"/>
      <c r="H85" s="247"/>
      <c r="I85" s="247"/>
      <c r="J85" s="247"/>
      <c r="K85" s="247"/>
      <c r="L85" s="247"/>
      <c r="M85" s="247"/>
      <c r="N85" s="247"/>
      <c r="O85" s="247"/>
      <c r="P85" s="247"/>
      <c r="Q85" s="277" t="s">
        <v>1370</v>
      </c>
      <c r="R85" s="247"/>
      <c r="S85" s="247"/>
      <c r="T85" s="247"/>
      <c r="U85" s="247"/>
      <c r="V85" s="247"/>
      <c r="W85" s="247"/>
      <c r="X85" s="277" t="s">
        <v>1370</v>
      </c>
      <c r="Y85" s="247"/>
      <c r="Z85" s="247"/>
      <c r="AA85" s="247"/>
      <c r="AB85" s="247"/>
      <c r="AC85" s="247"/>
      <c r="AD85" s="247"/>
      <c r="AE85" s="247"/>
      <c r="AF85" s="247"/>
      <c r="AG85" s="247"/>
      <c r="AH85" s="247"/>
    </row>
    <row r="86" spans="3:34" ht="12.75" customHeight="1" x14ac:dyDescent="0.25">
      <c r="C86" s="249" t="s">
        <v>1370</v>
      </c>
      <c r="D86" s="247"/>
      <c r="E86" s="247"/>
      <c r="F86" s="247"/>
      <c r="G86" s="247"/>
      <c r="H86" s="247"/>
      <c r="I86" s="247"/>
      <c r="J86" s="247"/>
      <c r="K86" s="247"/>
      <c r="L86" s="247"/>
      <c r="M86" s="247"/>
      <c r="N86" s="247"/>
      <c r="O86" s="247"/>
      <c r="P86" s="247"/>
      <c r="Q86" s="277" t="s">
        <v>1407</v>
      </c>
      <c r="R86" s="247"/>
      <c r="S86" s="247"/>
      <c r="T86" s="247"/>
      <c r="U86" s="247"/>
      <c r="V86" s="247"/>
      <c r="W86" s="247"/>
      <c r="X86" s="277" t="s">
        <v>1408</v>
      </c>
      <c r="Y86" s="247"/>
      <c r="Z86" s="247"/>
      <c r="AA86" s="247"/>
      <c r="AB86" s="247"/>
      <c r="AC86" s="247"/>
      <c r="AD86" s="247"/>
      <c r="AE86" s="247"/>
      <c r="AF86" s="247"/>
      <c r="AG86" s="247"/>
      <c r="AH86" s="247"/>
    </row>
    <row r="87" spans="3:34" ht="12.2" customHeight="1" x14ac:dyDescent="0.25">
      <c r="C87" s="249" t="s">
        <v>1486</v>
      </c>
      <c r="D87" s="247"/>
      <c r="E87" s="247"/>
      <c r="F87" s="247"/>
      <c r="G87" s="247"/>
      <c r="H87" s="247"/>
      <c r="I87" s="247"/>
      <c r="J87" s="247"/>
      <c r="K87" s="247"/>
      <c r="L87" s="247"/>
      <c r="M87" s="247"/>
      <c r="N87" s="247"/>
      <c r="O87" s="247"/>
      <c r="P87" s="247"/>
      <c r="Q87" s="262" t="s">
        <v>1391</v>
      </c>
      <c r="R87" s="247"/>
      <c r="S87" s="247"/>
      <c r="T87" s="247"/>
      <c r="U87" s="247"/>
      <c r="V87" s="247"/>
      <c r="W87" s="247"/>
      <c r="X87" s="262" t="s">
        <v>1471</v>
      </c>
      <c r="Y87" s="247"/>
      <c r="Z87" s="247"/>
      <c r="AA87" s="247"/>
      <c r="AB87" s="247"/>
      <c r="AC87" s="247"/>
      <c r="AD87" s="247"/>
      <c r="AE87" s="247"/>
      <c r="AF87" s="247"/>
      <c r="AG87" s="247"/>
      <c r="AH87" s="247"/>
    </row>
    <row r="88" spans="3:34" ht="13.35" customHeight="1" x14ac:dyDescent="0.25">
      <c r="C88" s="249" t="s">
        <v>1487</v>
      </c>
      <c r="D88" s="247"/>
      <c r="E88" s="247"/>
      <c r="F88" s="247"/>
      <c r="G88" s="247"/>
      <c r="H88" s="247"/>
      <c r="I88" s="247"/>
      <c r="J88" s="247"/>
      <c r="K88" s="247"/>
      <c r="L88" s="247"/>
      <c r="M88" s="247"/>
      <c r="N88" s="247"/>
      <c r="O88" s="247"/>
      <c r="P88" s="247"/>
      <c r="Q88" s="262" t="s">
        <v>1484</v>
      </c>
      <c r="R88" s="247"/>
      <c r="S88" s="247"/>
      <c r="T88" s="247"/>
      <c r="U88" s="247"/>
      <c r="V88" s="247"/>
      <c r="W88" s="247"/>
      <c r="X88" s="262" t="s">
        <v>1460</v>
      </c>
      <c r="Y88" s="247"/>
      <c r="Z88" s="247"/>
      <c r="AA88" s="247"/>
      <c r="AB88" s="247"/>
      <c r="AC88" s="247"/>
      <c r="AD88" s="247"/>
      <c r="AE88" s="247"/>
      <c r="AF88" s="247"/>
      <c r="AG88" s="247"/>
      <c r="AH88" s="247"/>
    </row>
    <row r="89" spans="3:34" ht="12.2" customHeight="1" x14ac:dyDescent="0.25">
      <c r="C89" s="249" t="s">
        <v>1488</v>
      </c>
      <c r="D89" s="247"/>
      <c r="E89" s="247"/>
      <c r="F89" s="247"/>
      <c r="G89" s="247"/>
      <c r="H89" s="247"/>
      <c r="I89" s="247"/>
      <c r="J89" s="247"/>
      <c r="K89" s="247"/>
      <c r="L89" s="247"/>
      <c r="M89" s="247"/>
      <c r="N89" s="247"/>
      <c r="O89" s="247"/>
      <c r="P89" s="247"/>
      <c r="Q89" s="262" t="s">
        <v>1452</v>
      </c>
      <c r="R89" s="247"/>
      <c r="S89" s="247"/>
      <c r="T89" s="247"/>
      <c r="U89" s="247"/>
      <c r="V89" s="247"/>
      <c r="W89" s="247"/>
      <c r="X89" s="262" t="s">
        <v>1433</v>
      </c>
      <c r="Y89" s="247"/>
      <c r="Z89" s="247"/>
      <c r="AA89" s="247"/>
      <c r="AB89" s="247"/>
      <c r="AC89" s="247"/>
      <c r="AD89" s="247"/>
      <c r="AE89" s="247"/>
      <c r="AF89" s="247"/>
      <c r="AG89" s="247"/>
      <c r="AH89" s="247"/>
    </row>
    <row r="90" spans="3:34" ht="19.5" customHeight="1" x14ac:dyDescent="0.25">
      <c r="C90" s="249" t="s">
        <v>1489</v>
      </c>
      <c r="D90" s="247"/>
      <c r="E90" s="247"/>
      <c r="F90" s="247"/>
      <c r="G90" s="247"/>
      <c r="H90" s="247"/>
      <c r="I90" s="247"/>
      <c r="J90" s="247"/>
      <c r="K90" s="247"/>
      <c r="L90" s="247"/>
      <c r="M90" s="247"/>
      <c r="N90" s="247"/>
      <c r="O90" s="247"/>
      <c r="P90" s="247"/>
      <c r="Q90" s="277" t="s">
        <v>1407</v>
      </c>
      <c r="R90" s="247"/>
      <c r="S90" s="247"/>
      <c r="T90" s="247"/>
      <c r="U90" s="247"/>
      <c r="V90" s="247"/>
      <c r="W90" s="247"/>
      <c r="X90" s="277" t="s">
        <v>1408</v>
      </c>
      <c r="Y90" s="247"/>
      <c r="Z90" s="247"/>
      <c r="AA90" s="247"/>
      <c r="AB90" s="247"/>
      <c r="AC90" s="247"/>
      <c r="AD90" s="247"/>
      <c r="AE90" s="247"/>
      <c r="AF90" s="247"/>
      <c r="AG90" s="247"/>
      <c r="AH90" s="247"/>
    </row>
    <row r="91" spans="3:34" ht="19.5" customHeight="1" x14ac:dyDescent="0.25">
      <c r="C91" s="249" t="s">
        <v>1490</v>
      </c>
      <c r="D91" s="247"/>
      <c r="E91" s="247"/>
      <c r="F91" s="247"/>
      <c r="G91" s="247"/>
      <c r="H91" s="247"/>
      <c r="I91" s="247"/>
      <c r="J91" s="247"/>
      <c r="K91" s="247"/>
      <c r="L91" s="247"/>
      <c r="M91" s="247"/>
      <c r="N91" s="247"/>
      <c r="O91" s="247"/>
      <c r="P91" s="247"/>
      <c r="Q91" s="262" t="s">
        <v>1474</v>
      </c>
      <c r="R91" s="247"/>
      <c r="S91" s="247"/>
      <c r="T91" s="247"/>
      <c r="U91" s="247"/>
      <c r="V91" s="247"/>
      <c r="W91" s="247"/>
      <c r="X91" s="262" t="s">
        <v>1475</v>
      </c>
      <c r="Y91" s="247"/>
      <c r="Z91" s="247"/>
      <c r="AA91" s="247"/>
      <c r="AB91" s="247"/>
      <c r="AC91" s="247"/>
      <c r="AD91" s="247"/>
      <c r="AE91" s="247"/>
      <c r="AF91" s="247"/>
      <c r="AG91" s="247"/>
      <c r="AH91" s="247"/>
    </row>
    <row r="92" spans="3:34" ht="27.75" customHeight="1" x14ac:dyDescent="0.25">
      <c r="C92" s="249" t="s">
        <v>1491</v>
      </c>
      <c r="D92" s="247"/>
      <c r="E92" s="247"/>
      <c r="F92" s="247"/>
      <c r="G92" s="247"/>
      <c r="H92" s="247"/>
      <c r="I92" s="247"/>
      <c r="J92" s="247"/>
      <c r="K92" s="247"/>
      <c r="L92" s="247"/>
      <c r="M92" s="247"/>
      <c r="N92" s="247"/>
      <c r="O92" s="247"/>
      <c r="P92" s="247"/>
      <c r="Q92" s="277" t="s">
        <v>1407</v>
      </c>
      <c r="R92" s="247"/>
      <c r="S92" s="247"/>
      <c r="T92" s="247"/>
      <c r="U92" s="247"/>
      <c r="V92" s="247"/>
      <c r="W92" s="247"/>
      <c r="X92" s="277" t="s">
        <v>1408</v>
      </c>
      <c r="Y92" s="247"/>
      <c r="Z92" s="247"/>
      <c r="AA92" s="247"/>
      <c r="AB92" s="247"/>
      <c r="AC92" s="247"/>
      <c r="AD92" s="247"/>
      <c r="AE92" s="247"/>
      <c r="AF92" s="247"/>
      <c r="AG92" s="247"/>
      <c r="AH92" s="247"/>
    </row>
    <row r="93" spans="3:34" ht="11.25" customHeight="1" x14ac:dyDescent="0.25">
      <c r="C93" s="249" t="s">
        <v>1492</v>
      </c>
      <c r="D93" s="247"/>
      <c r="E93" s="247"/>
      <c r="F93" s="247"/>
      <c r="G93" s="247"/>
      <c r="H93" s="247"/>
      <c r="I93" s="247"/>
      <c r="J93" s="247"/>
      <c r="K93" s="247"/>
      <c r="L93" s="247"/>
      <c r="M93" s="247"/>
      <c r="N93" s="247"/>
      <c r="O93" s="247"/>
      <c r="P93" s="247"/>
      <c r="Q93" s="262" t="s">
        <v>1493</v>
      </c>
      <c r="R93" s="247"/>
      <c r="S93" s="247"/>
      <c r="T93" s="247"/>
      <c r="U93" s="247"/>
      <c r="V93" s="247"/>
      <c r="W93" s="247"/>
      <c r="X93" s="262" t="s">
        <v>1460</v>
      </c>
      <c r="Y93" s="247"/>
      <c r="Z93" s="247"/>
      <c r="AA93" s="247"/>
      <c r="AB93" s="247"/>
      <c r="AC93" s="247"/>
      <c r="AD93" s="247"/>
      <c r="AE93" s="247"/>
      <c r="AF93" s="247"/>
      <c r="AG93" s="247"/>
      <c r="AH93" s="247"/>
    </row>
    <row r="94" spans="3:34" ht="11.1" customHeight="1" x14ac:dyDescent="0.25">
      <c r="C94" s="249" t="s">
        <v>1494</v>
      </c>
      <c r="D94" s="247"/>
      <c r="E94" s="247"/>
      <c r="F94" s="247"/>
      <c r="G94" s="247"/>
      <c r="H94" s="247"/>
      <c r="I94" s="247"/>
      <c r="J94" s="247"/>
      <c r="K94" s="247"/>
      <c r="L94" s="247"/>
      <c r="M94" s="247"/>
      <c r="N94" s="247"/>
      <c r="O94" s="247"/>
      <c r="P94" s="247"/>
      <c r="Q94" s="262" t="s">
        <v>1493</v>
      </c>
      <c r="R94" s="247"/>
      <c r="S94" s="247"/>
      <c r="T94" s="247"/>
      <c r="U94" s="247"/>
      <c r="V94" s="247"/>
      <c r="W94" s="247"/>
      <c r="X94" s="262" t="s">
        <v>1460</v>
      </c>
      <c r="Y94" s="247"/>
      <c r="Z94" s="247"/>
      <c r="AA94" s="247"/>
      <c r="AB94" s="247"/>
      <c r="AC94" s="247"/>
      <c r="AD94" s="247"/>
      <c r="AE94" s="247"/>
      <c r="AF94" s="247"/>
      <c r="AG94" s="247"/>
      <c r="AH94" s="247"/>
    </row>
    <row r="95" spans="3:34" ht="10.7" customHeight="1" x14ac:dyDescent="0.25">
      <c r="C95" s="249" t="s">
        <v>1370</v>
      </c>
      <c r="D95" s="247"/>
      <c r="E95" s="247"/>
      <c r="F95" s="247"/>
      <c r="G95" s="247"/>
      <c r="H95" s="247"/>
      <c r="I95" s="247"/>
      <c r="J95" s="247"/>
      <c r="K95" s="247"/>
      <c r="L95" s="247"/>
      <c r="M95" s="247"/>
      <c r="N95" s="247"/>
      <c r="O95" s="247"/>
      <c r="P95" s="247"/>
      <c r="Q95" s="262" t="s">
        <v>1370</v>
      </c>
      <c r="R95" s="247"/>
      <c r="S95" s="247"/>
      <c r="T95" s="247"/>
      <c r="U95" s="247"/>
      <c r="V95" s="247"/>
      <c r="W95" s="247"/>
      <c r="X95" s="262" t="s">
        <v>1370</v>
      </c>
      <c r="Y95" s="247"/>
      <c r="Z95" s="247"/>
      <c r="AA95" s="247"/>
      <c r="AB95" s="247"/>
      <c r="AC95" s="247"/>
      <c r="AD95" s="247"/>
      <c r="AE95" s="247"/>
      <c r="AF95" s="247"/>
      <c r="AG95" s="247"/>
      <c r="AH95" s="247"/>
    </row>
    <row r="96" spans="3:34" ht="11.1" customHeight="1" x14ac:dyDescent="0.25">
      <c r="C96" s="246" t="s">
        <v>1495</v>
      </c>
      <c r="D96" s="247"/>
      <c r="E96" s="247"/>
      <c r="F96" s="247"/>
      <c r="G96" s="247"/>
      <c r="H96" s="247"/>
      <c r="I96" s="247"/>
      <c r="J96" s="247"/>
      <c r="K96" s="247"/>
      <c r="L96" s="247"/>
      <c r="M96" s="247"/>
      <c r="N96" s="247"/>
      <c r="O96" s="247"/>
      <c r="P96" s="247"/>
      <c r="Q96" s="246" t="s">
        <v>1370</v>
      </c>
      <c r="R96" s="247"/>
      <c r="S96" s="247"/>
      <c r="T96" s="247"/>
      <c r="U96" s="247"/>
      <c r="V96" s="247"/>
      <c r="W96" s="247"/>
      <c r="X96" s="246" t="s">
        <v>1370</v>
      </c>
      <c r="Y96" s="247"/>
      <c r="Z96" s="247"/>
      <c r="AA96" s="247"/>
      <c r="AB96" s="247"/>
      <c r="AC96" s="247"/>
      <c r="AD96" s="247"/>
      <c r="AE96" s="247"/>
      <c r="AF96" s="247"/>
      <c r="AG96" s="247"/>
      <c r="AH96" s="247"/>
    </row>
    <row r="97" spans="2:50" ht="10.7" customHeight="1" x14ac:dyDescent="0.25">
      <c r="C97" s="249" t="s">
        <v>1496</v>
      </c>
      <c r="D97" s="247"/>
      <c r="E97" s="247"/>
      <c r="F97" s="247"/>
      <c r="G97" s="247"/>
      <c r="H97" s="247"/>
      <c r="I97" s="247"/>
      <c r="J97" s="247"/>
      <c r="K97" s="247"/>
      <c r="L97" s="247"/>
      <c r="M97" s="247"/>
      <c r="N97" s="247"/>
      <c r="O97" s="247"/>
      <c r="P97" s="247"/>
      <c r="Q97" s="251" t="s">
        <v>1370</v>
      </c>
      <c r="R97" s="247"/>
      <c r="S97" s="247"/>
      <c r="T97" s="247"/>
      <c r="U97" s="247"/>
      <c r="V97" s="247"/>
      <c r="W97" s="247"/>
      <c r="X97" s="251" t="s">
        <v>1497</v>
      </c>
      <c r="Y97" s="247"/>
      <c r="Z97" s="247"/>
      <c r="AA97" s="247"/>
      <c r="AB97" s="247"/>
      <c r="AC97" s="247"/>
      <c r="AD97" s="247"/>
      <c r="AE97" s="247"/>
      <c r="AF97" s="247"/>
      <c r="AG97" s="247"/>
      <c r="AH97" s="247"/>
    </row>
    <row r="98" spans="2:50" ht="10.7" customHeight="1" x14ac:dyDescent="0.25">
      <c r="C98" s="249" t="s">
        <v>1498</v>
      </c>
      <c r="D98" s="247"/>
      <c r="E98" s="247"/>
      <c r="F98" s="247"/>
      <c r="G98" s="247"/>
      <c r="H98" s="247"/>
      <c r="I98" s="247"/>
      <c r="J98" s="247"/>
      <c r="K98" s="247"/>
      <c r="L98" s="247"/>
      <c r="M98" s="247"/>
      <c r="N98" s="247"/>
      <c r="O98" s="247"/>
      <c r="P98" s="247"/>
      <c r="Q98" s="251" t="s">
        <v>1370</v>
      </c>
      <c r="R98" s="247"/>
      <c r="S98" s="247"/>
      <c r="T98" s="247"/>
      <c r="U98" s="247"/>
      <c r="V98" s="247"/>
      <c r="W98" s="247"/>
      <c r="X98" s="251" t="s">
        <v>1497</v>
      </c>
      <c r="Y98" s="247"/>
      <c r="Z98" s="247"/>
      <c r="AA98" s="247"/>
      <c r="AB98" s="247"/>
      <c r="AC98" s="247"/>
      <c r="AD98" s="247"/>
      <c r="AE98" s="247"/>
      <c r="AF98" s="247"/>
      <c r="AG98" s="247"/>
      <c r="AH98" s="247"/>
    </row>
    <row r="99" spans="2:50" ht="201.6" hidden="1" customHeight="1" x14ac:dyDescent="0.25"/>
    <row r="100" spans="2:50" ht="3.95" customHeight="1" x14ac:dyDescent="0.25"/>
    <row r="101" spans="2:50" ht="12.2" customHeight="1" x14ac:dyDescent="0.25">
      <c r="B101" s="268" t="s">
        <v>1365</v>
      </c>
      <c r="C101" s="247"/>
      <c r="D101" s="247"/>
      <c r="E101" s="247"/>
      <c r="F101" s="247"/>
      <c r="G101" s="247"/>
      <c r="H101" s="247"/>
      <c r="I101" s="247"/>
      <c r="J101" s="247"/>
      <c r="K101" s="247"/>
      <c r="L101" s="247"/>
      <c r="M101" s="247"/>
      <c r="N101" s="247"/>
      <c r="O101" s="247"/>
      <c r="P101" s="247"/>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68" t="s">
        <v>1370</v>
      </c>
      <c r="AP101" s="247"/>
      <c r="AQ101" s="247"/>
      <c r="AR101" s="247"/>
      <c r="AS101" s="247"/>
      <c r="AT101" s="247"/>
      <c r="AU101" s="247"/>
      <c r="AV101" s="247"/>
      <c r="AW101" s="247"/>
      <c r="AX101" s="247"/>
    </row>
    <row r="102" spans="2:50" ht="14.45" customHeight="1" x14ac:dyDescent="0.25">
      <c r="B102" s="281" t="s">
        <v>64</v>
      </c>
      <c r="C102" s="247"/>
      <c r="D102" s="247"/>
      <c r="E102" s="247"/>
      <c r="F102" s="247"/>
      <c r="G102" s="247"/>
      <c r="H102" s="247"/>
      <c r="I102" s="247"/>
      <c r="J102" s="247"/>
      <c r="K102" s="247"/>
      <c r="L102" s="247"/>
      <c r="M102" s="247"/>
      <c r="N102" s="247"/>
      <c r="O102" s="247"/>
      <c r="P102" s="282">
        <v>5230300000.0100002</v>
      </c>
      <c r="Q102" s="247"/>
      <c r="R102" s="247"/>
      <c r="S102" s="247"/>
      <c r="T102" s="247"/>
      <c r="U102" s="247"/>
      <c r="V102" s="247"/>
      <c r="W102" s="247"/>
      <c r="X102" s="247"/>
      <c r="Y102" s="250" t="s">
        <v>1370</v>
      </c>
      <c r="Z102" s="247"/>
      <c r="AA102" s="247"/>
      <c r="AB102" s="247"/>
      <c r="AC102" s="247"/>
      <c r="AD102" s="247"/>
      <c r="AE102" s="247"/>
      <c r="AF102" s="247"/>
      <c r="AH102" s="249" t="s">
        <v>1370</v>
      </c>
      <c r="AI102" s="247"/>
      <c r="AJ102" s="247"/>
      <c r="AK102" s="247"/>
      <c r="AL102" s="247"/>
      <c r="AM102" s="247"/>
      <c r="AN102" s="247"/>
      <c r="AO102" s="249" t="s">
        <v>1370</v>
      </c>
      <c r="AP102" s="247"/>
      <c r="AQ102" s="247"/>
      <c r="AR102" s="247"/>
      <c r="AS102" s="247"/>
      <c r="AT102" s="247"/>
      <c r="AU102" s="247"/>
      <c r="AV102" s="247"/>
      <c r="AW102" s="247"/>
      <c r="AX102" s="247"/>
    </row>
    <row r="103" spans="2:50" ht="11.85" customHeight="1" x14ac:dyDescent="0.25">
      <c r="B103" s="256" t="s">
        <v>1499</v>
      </c>
      <c r="C103" s="247"/>
      <c r="D103" s="247"/>
      <c r="E103" s="247"/>
      <c r="F103" s="247"/>
      <c r="G103" s="247"/>
      <c r="H103" s="247"/>
      <c r="I103" s="247"/>
      <c r="J103" s="247"/>
      <c r="K103" s="247"/>
      <c r="L103" s="247"/>
      <c r="M103" s="247"/>
      <c r="N103" s="247"/>
      <c r="O103" s="247"/>
      <c r="P103" s="252">
        <v>9991126054.2961998</v>
      </c>
      <c r="Q103" s="247"/>
      <c r="R103" s="247"/>
      <c r="S103" s="247"/>
      <c r="T103" s="247"/>
      <c r="U103" s="247"/>
      <c r="V103" s="247"/>
      <c r="W103" s="247"/>
      <c r="X103" s="247"/>
      <c r="Y103" s="250" t="s">
        <v>1500</v>
      </c>
      <c r="Z103" s="247"/>
      <c r="AA103" s="247"/>
      <c r="AB103" s="247"/>
      <c r="AC103" s="247"/>
      <c r="AD103" s="247"/>
      <c r="AE103" s="247"/>
      <c r="AF103" s="247"/>
      <c r="AH103" s="278">
        <v>11039454879.826</v>
      </c>
      <c r="AI103" s="247"/>
      <c r="AJ103" s="247"/>
      <c r="AK103" s="247"/>
      <c r="AL103" s="247"/>
      <c r="AM103" s="247"/>
      <c r="AN103" s="247"/>
      <c r="AO103" s="249" t="s">
        <v>1370</v>
      </c>
      <c r="AP103" s="247"/>
      <c r="AQ103" s="247"/>
      <c r="AR103" s="247"/>
      <c r="AS103" s="247"/>
      <c r="AT103" s="247"/>
      <c r="AU103" s="247"/>
      <c r="AV103" s="247"/>
      <c r="AW103" s="247"/>
      <c r="AX103" s="247"/>
    </row>
    <row r="104" spans="2:50" ht="11.85" customHeight="1" x14ac:dyDescent="0.25">
      <c r="B104" s="256" t="s">
        <v>1501</v>
      </c>
      <c r="C104" s="247"/>
      <c r="D104" s="247"/>
      <c r="E104" s="247"/>
      <c r="F104" s="247"/>
      <c r="G104" s="247"/>
      <c r="H104" s="247"/>
      <c r="I104" s="247"/>
      <c r="J104" s="247"/>
      <c r="K104" s="247"/>
      <c r="L104" s="247"/>
      <c r="M104" s="247"/>
      <c r="N104" s="247"/>
      <c r="O104" s="247"/>
      <c r="P104" s="250" t="s">
        <v>1370</v>
      </c>
      <c r="Q104" s="247"/>
      <c r="R104" s="247"/>
      <c r="S104" s="247"/>
      <c r="T104" s="247"/>
      <c r="U104" s="247"/>
      <c r="V104" s="247"/>
      <c r="W104" s="247"/>
      <c r="X104" s="247"/>
      <c r="Y104" s="261" t="s">
        <v>1502</v>
      </c>
      <c r="Z104" s="247"/>
      <c r="AA104" s="247"/>
      <c r="AB104" s="247"/>
      <c r="AC104" s="247"/>
      <c r="AD104" s="247"/>
      <c r="AE104" s="247"/>
      <c r="AF104" s="247"/>
      <c r="AH104" s="279">
        <v>9991126054.2961998</v>
      </c>
      <c r="AI104" s="247"/>
      <c r="AJ104" s="247"/>
      <c r="AK104" s="247"/>
      <c r="AL104" s="247"/>
      <c r="AM104" s="247"/>
      <c r="AN104" s="247"/>
      <c r="AO104" s="280" t="s">
        <v>1370</v>
      </c>
      <c r="AP104" s="247"/>
      <c r="AQ104" s="247"/>
      <c r="AR104" s="247"/>
      <c r="AS104" s="247"/>
      <c r="AT104" s="247"/>
      <c r="AU104" s="247"/>
      <c r="AV104" s="247"/>
      <c r="AW104" s="247"/>
      <c r="AX104" s="247"/>
    </row>
    <row r="105" spans="2:50" ht="11.85" customHeight="1" x14ac:dyDescent="0.25">
      <c r="B105" s="256" t="s">
        <v>1503</v>
      </c>
      <c r="C105" s="247"/>
      <c r="D105" s="247"/>
      <c r="E105" s="247"/>
      <c r="F105" s="247"/>
      <c r="G105" s="247"/>
      <c r="H105" s="247"/>
      <c r="I105" s="247"/>
      <c r="J105" s="247"/>
      <c r="K105" s="247"/>
      <c r="L105" s="247"/>
      <c r="M105" s="247"/>
      <c r="N105" s="247"/>
      <c r="O105" s="247"/>
      <c r="P105" s="252">
        <v>123837882.81999999</v>
      </c>
      <c r="Q105" s="247"/>
      <c r="R105" s="247"/>
      <c r="S105" s="247"/>
      <c r="T105" s="247"/>
      <c r="U105" s="247"/>
      <c r="V105" s="247"/>
      <c r="W105" s="247"/>
      <c r="X105" s="247"/>
      <c r="Y105" s="261" t="s">
        <v>1504</v>
      </c>
      <c r="Z105" s="247"/>
      <c r="AA105" s="247"/>
      <c r="AB105" s="247"/>
      <c r="AC105" s="247"/>
      <c r="AD105" s="247"/>
      <c r="AE105" s="247"/>
      <c r="AF105" s="247"/>
      <c r="AH105" s="283">
        <v>0.90500000000000003</v>
      </c>
      <c r="AI105" s="247"/>
      <c r="AJ105" s="247"/>
      <c r="AK105" s="247"/>
      <c r="AL105" s="247"/>
      <c r="AM105" s="247"/>
      <c r="AN105" s="247"/>
      <c r="AO105" s="280" t="s">
        <v>1370</v>
      </c>
      <c r="AP105" s="247"/>
      <c r="AQ105" s="247"/>
      <c r="AR105" s="247"/>
      <c r="AS105" s="247"/>
      <c r="AT105" s="247"/>
      <c r="AU105" s="247"/>
      <c r="AV105" s="247"/>
      <c r="AW105" s="247"/>
      <c r="AX105" s="247"/>
    </row>
    <row r="106" spans="2:50" ht="11.85" customHeight="1" x14ac:dyDescent="0.25">
      <c r="B106" s="256" t="s">
        <v>1505</v>
      </c>
      <c r="C106" s="247"/>
      <c r="D106" s="247"/>
      <c r="E106" s="247"/>
      <c r="F106" s="247"/>
      <c r="G106" s="247"/>
      <c r="H106" s="247"/>
      <c r="I106" s="247"/>
      <c r="J106" s="247"/>
      <c r="K106" s="247"/>
      <c r="L106" s="247"/>
      <c r="M106" s="247"/>
      <c r="N106" s="247"/>
      <c r="O106" s="247"/>
      <c r="P106" s="252">
        <v>0</v>
      </c>
      <c r="Q106" s="247"/>
      <c r="R106" s="247"/>
      <c r="S106" s="247"/>
      <c r="T106" s="247"/>
      <c r="U106" s="247"/>
      <c r="V106" s="247"/>
      <c r="W106" s="247"/>
      <c r="X106" s="247"/>
      <c r="Y106" s="261" t="s">
        <v>1506</v>
      </c>
      <c r="Z106" s="247"/>
      <c r="AA106" s="247"/>
      <c r="AB106" s="247"/>
      <c r="AC106" s="247"/>
      <c r="AD106" s="247"/>
      <c r="AE106" s="247"/>
      <c r="AF106" s="247"/>
      <c r="AH106" s="283">
        <v>0.90500000000000003</v>
      </c>
      <c r="AI106" s="247"/>
      <c r="AJ106" s="247"/>
      <c r="AK106" s="247"/>
      <c r="AL106" s="247"/>
      <c r="AM106" s="247"/>
      <c r="AN106" s="247"/>
      <c r="AO106" s="280" t="s">
        <v>1370</v>
      </c>
      <c r="AP106" s="247"/>
      <c r="AQ106" s="247"/>
      <c r="AR106" s="247"/>
      <c r="AS106" s="247"/>
      <c r="AT106" s="247"/>
      <c r="AU106" s="247"/>
      <c r="AV106" s="247"/>
      <c r="AW106" s="247"/>
      <c r="AX106" s="247"/>
    </row>
    <row r="107" spans="2:50" ht="11.85" customHeight="1" x14ac:dyDescent="0.25">
      <c r="B107" s="256" t="s">
        <v>1507</v>
      </c>
      <c r="C107" s="247"/>
      <c r="D107" s="247"/>
      <c r="E107" s="247"/>
      <c r="F107" s="247"/>
      <c r="G107" s="247"/>
      <c r="H107" s="247"/>
      <c r="I107" s="247"/>
      <c r="J107" s="247"/>
      <c r="K107" s="247"/>
      <c r="L107" s="247"/>
      <c r="M107" s="247"/>
      <c r="N107" s="247"/>
      <c r="O107" s="247"/>
      <c r="P107" s="252">
        <v>0</v>
      </c>
      <c r="Q107" s="247"/>
      <c r="R107" s="247"/>
      <c r="S107" s="247"/>
      <c r="T107" s="247"/>
      <c r="U107" s="247"/>
      <c r="V107" s="247"/>
      <c r="W107" s="247"/>
      <c r="X107" s="247"/>
      <c r="Y107" s="261" t="s">
        <v>1508</v>
      </c>
      <c r="Z107" s="247"/>
      <c r="AA107" s="247"/>
      <c r="AB107" s="247"/>
      <c r="AC107" s="247"/>
      <c r="AD107" s="247"/>
      <c r="AE107" s="247"/>
      <c r="AF107" s="247"/>
      <c r="AH107" s="283">
        <v>0.8</v>
      </c>
      <c r="AI107" s="247"/>
      <c r="AJ107" s="247"/>
      <c r="AK107" s="247"/>
      <c r="AL107" s="247"/>
      <c r="AM107" s="247"/>
      <c r="AN107" s="247"/>
      <c r="AO107" s="280" t="s">
        <v>1370</v>
      </c>
      <c r="AP107" s="247"/>
      <c r="AQ107" s="247"/>
      <c r="AR107" s="247"/>
      <c r="AS107" s="247"/>
      <c r="AT107" s="247"/>
      <c r="AU107" s="247"/>
      <c r="AV107" s="247"/>
      <c r="AW107" s="247"/>
      <c r="AX107" s="247"/>
    </row>
    <row r="108" spans="2:50" ht="11.85" customHeight="1" x14ac:dyDescent="0.25">
      <c r="B108" s="256" t="s">
        <v>1509</v>
      </c>
      <c r="C108" s="247"/>
      <c r="D108" s="247"/>
      <c r="E108" s="247"/>
      <c r="F108" s="247"/>
      <c r="G108" s="247"/>
      <c r="H108" s="247"/>
      <c r="I108" s="247"/>
      <c r="J108" s="247"/>
      <c r="K108" s="247"/>
      <c r="L108" s="247"/>
      <c r="M108" s="247"/>
      <c r="N108" s="247"/>
      <c r="O108" s="247"/>
      <c r="P108" s="252">
        <v>0</v>
      </c>
      <c r="Q108" s="247"/>
      <c r="R108" s="247"/>
      <c r="S108" s="247"/>
      <c r="T108" s="247"/>
      <c r="U108" s="247"/>
      <c r="V108" s="247"/>
      <c r="W108" s="247"/>
      <c r="X108" s="247"/>
      <c r="Y108" s="261" t="s">
        <v>1510</v>
      </c>
      <c r="Z108" s="247"/>
      <c r="AA108" s="247"/>
      <c r="AB108" s="247"/>
      <c r="AC108" s="247"/>
      <c r="AD108" s="247"/>
      <c r="AE108" s="247"/>
      <c r="AF108" s="247"/>
      <c r="AH108" s="280" t="s">
        <v>1511</v>
      </c>
      <c r="AI108" s="247"/>
      <c r="AJ108" s="247"/>
      <c r="AK108" s="247"/>
      <c r="AL108" s="247"/>
      <c r="AM108" s="247"/>
      <c r="AN108" s="247"/>
      <c r="AO108" s="280" t="s">
        <v>1370</v>
      </c>
      <c r="AP108" s="247"/>
      <c r="AQ108" s="247"/>
      <c r="AR108" s="247"/>
      <c r="AS108" s="247"/>
      <c r="AT108" s="247"/>
      <c r="AU108" s="247"/>
      <c r="AV108" s="247"/>
      <c r="AW108" s="247"/>
      <c r="AX108" s="247"/>
    </row>
    <row r="109" spans="2:50" ht="11.85" customHeight="1" x14ac:dyDescent="0.25">
      <c r="B109" s="256" t="s">
        <v>1512</v>
      </c>
      <c r="C109" s="247"/>
      <c r="D109" s="247"/>
      <c r="E109" s="247"/>
      <c r="F109" s="247"/>
      <c r="G109" s="247"/>
      <c r="H109" s="247"/>
      <c r="I109" s="247"/>
      <c r="J109" s="247"/>
      <c r="K109" s="247"/>
      <c r="L109" s="247"/>
      <c r="M109" s="247"/>
      <c r="N109" s="247"/>
      <c r="O109" s="247"/>
      <c r="P109" s="252">
        <v>0</v>
      </c>
      <c r="Q109" s="247"/>
      <c r="R109" s="247"/>
      <c r="S109" s="247"/>
      <c r="T109" s="247"/>
      <c r="U109" s="247"/>
      <c r="V109" s="247"/>
      <c r="W109" s="247"/>
      <c r="X109" s="247"/>
      <c r="Y109" s="261" t="s">
        <v>1513</v>
      </c>
      <c r="Z109" s="247"/>
      <c r="AA109" s="247"/>
      <c r="AB109" s="247"/>
      <c r="AC109" s="247"/>
      <c r="AD109" s="247"/>
      <c r="AE109" s="247"/>
      <c r="AF109" s="247"/>
      <c r="AH109" s="283">
        <v>1.1036870000000001</v>
      </c>
      <c r="AI109" s="247"/>
      <c r="AJ109" s="247"/>
      <c r="AK109" s="247"/>
      <c r="AL109" s="247"/>
      <c r="AM109" s="247"/>
      <c r="AN109" s="247"/>
      <c r="AO109" s="280" t="s">
        <v>1370</v>
      </c>
      <c r="AP109" s="247"/>
      <c r="AQ109" s="247"/>
      <c r="AR109" s="247"/>
      <c r="AS109" s="247"/>
      <c r="AT109" s="247"/>
      <c r="AU109" s="247"/>
      <c r="AV109" s="247"/>
      <c r="AW109" s="247"/>
      <c r="AX109" s="247"/>
    </row>
    <row r="110" spans="2:50" ht="11.85" customHeight="1" x14ac:dyDescent="0.25">
      <c r="B110" s="256" t="s">
        <v>1514</v>
      </c>
      <c r="C110" s="247"/>
      <c r="D110" s="247"/>
      <c r="E110" s="247"/>
      <c r="F110" s="247"/>
      <c r="G110" s="247"/>
      <c r="H110" s="247"/>
      <c r="I110" s="247"/>
      <c r="J110" s="247"/>
      <c r="K110" s="247"/>
      <c r="L110" s="247"/>
      <c r="M110" s="247"/>
      <c r="N110" s="247"/>
      <c r="O110" s="247"/>
      <c r="P110" s="290">
        <v>0</v>
      </c>
      <c r="Q110" s="291"/>
      <c r="R110" s="291"/>
      <c r="S110" s="291"/>
      <c r="T110" s="291"/>
      <c r="U110" s="291"/>
      <c r="V110" s="291"/>
      <c r="W110" s="291"/>
      <c r="X110" s="291"/>
      <c r="Y110" s="261" t="s">
        <v>1370</v>
      </c>
      <c r="Z110" s="247"/>
      <c r="AA110" s="247"/>
      <c r="AB110" s="247"/>
      <c r="AC110" s="247"/>
      <c r="AD110" s="247"/>
      <c r="AE110" s="247"/>
      <c r="AF110" s="247"/>
      <c r="AH110" s="280" t="s">
        <v>1370</v>
      </c>
      <c r="AI110" s="247"/>
      <c r="AJ110" s="247"/>
      <c r="AK110" s="247"/>
      <c r="AL110" s="247"/>
      <c r="AM110" s="247"/>
      <c r="AN110" s="247"/>
      <c r="AO110" s="280" t="s">
        <v>1370</v>
      </c>
      <c r="AP110" s="247"/>
      <c r="AQ110" s="247"/>
      <c r="AR110" s="247"/>
      <c r="AS110" s="247"/>
      <c r="AT110" s="247"/>
      <c r="AU110" s="247"/>
      <c r="AV110" s="247"/>
      <c r="AW110" s="247"/>
      <c r="AX110" s="247"/>
    </row>
    <row r="111" spans="2:50" ht="19.7" customHeight="1" thickBot="1" x14ac:dyDescent="0.3">
      <c r="B111" s="284" t="s">
        <v>1515</v>
      </c>
      <c r="C111" s="247"/>
      <c r="D111" s="247"/>
      <c r="E111" s="247"/>
      <c r="F111" s="247"/>
      <c r="G111" s="247"/>
      <c r="H111" s="247"/>
      <c r="I111" s="247"/>
      <c r="J111" s="247"/>
      <c r="K111" s="247"/>
      <c r="L111" s="247"/>
      <c r="M111" s="247"/>
      <c r="N111" s="247"/>
      <c r="O111" s="247"/>
      <c r="P111" s="285">
        <v>10114963937.116199</v>
      </c>
      <c r="Q111" s="264"/>
      <c r="R111" s="264"/>
      <c r="S111" s="264"/>
      <c r="T111" s="264"/>
      <c r="U111" s="264"/>
      <c r="V111" s="264"/>
      <c r="W111" s="264"/>
      <c r="X111" s="264"/>
      <c r="Y111" s="261" t="s">
        <v>1370</v>
      </c>
      <c r="Z111" s="247"/>
      <c r="AA111" s="247"/>
      <c r="AB111" s="247"/>
      <c r="AC111" s="247"/>
      <c r="AD111" s="247"/>
      <c r="AE111" s="247"/>
      <c r="AF111" s="247"/>
      <c r="AH111" s="280" t="s">
        <v>1370</v>
      </c>
      <c r="AI111" s="247"/>
      <c r="AJ111" s="247"/>
      <c r="AK111" s="247"/>
      <c r="AL111" s="247"/>
      <c r="AM111" s="247"/>
      <c r="AN111" s="247"/>
      <c r="AO111" s="280" t="s">
        <v>1370</v>
      </c>
      <c r="AP111" s="247"/>
      <c r="AQ111" s="247"/>
      <c r="AR111" s="247"/>
      <c r="AS111" s="247"/>
      <c r="AT111" s="247"/>
      <c r="AU111" s="247"/>
      <c r="AV111" s="247"/>
      <c r="AW111" s="247"/>
      <c r="AX111" s="247"/>
    </row>
    <row r="112" spans="2:50" ht="15" customHeight="1" thickTop="1" x14ac:dyDescent="0.25">
      <c r="B112" s="286" t="s">
        <v>1365</v>
      </c>
      <c r="C112" s="247"/>
      <c r="D112" s="247"/>
      <c r="E112" s="247"/>
      <c r="F112" s="247"/>
      <c r="G112" s="247"/>
      <c r="H112" s="247"/>
      <c r="I112" s="247"/>
      <c r="J112" s="247"/>
      <c r="K112" s="247"/>
      <c r="L112" s="247"/>
      <c r="M112" s="247"/>
      <c r="N112" s="247"/>
      <c r="O112" s="247"/>
      <c r="P112" s="287" t="s">
        <v>1516</v>
      </c>
      <c r="Q112" s="247"/>
      <c r="R112" s="247"/>
      <c r="S112" s="247"/>
      <c r="T112" s="247"/>
      <c r="U112" s="247"/>
      <c r="V112" s="247"/>
      <c r="W112" s="247"/>
      <c r="X112" s="247"/>
      <c r="Y112" s="288" t="s">
        <v>1370</v>
      </c>
      <c r="Z112" s="247"/>
      <c r="AA112" s="247"/>
      <c r="AB112" s="247"/>
      <c r="AC112" s="247"/>
      <c r="AD112" s="247"/>
      <c r="AE112" s="247"/>
      <c r="AF112" s="247"/>
      <c r="AH112" s="289" t="s">
        <v>1370</v>
      </c>
      <c r="AI112" s="247"/>
      <c r="AJ112" s="247"/>
      <c r="AK112" s="247"/>
      <c r="AL112" s="247"/>
      <c r="AM112" s="247"/>
      <c r="AN112" s="247"/>
      <c r="AO112" s="289" t="s">
        <v>1370</v>
      </c>
      <c r="AP112" s="247"/>
      <c r="AQ112" s="247"/>
      <c r="AR112" s="247"/>
      <c r="AS112" s="247"/>
      <c r="AT112" s="247"/>
      <c r="AU112" s="247"/>
      <c r="AV112" s="247"/>
      <c r="AW112" s="247"/>
      <c r="AX112" s="247"/>
    </row>
    <row r="113" spans="2:50" ht="29.1" customHeight="1" x14ac:dyDescent="0.25">
      <c r="B113" s="267" t="s">
        <v>1680</v>
      </c>
      <c r="C113" s="247"/>
      <c r="D113" s="247"/>
      <c r="E113" s="247"/>
      <c r="F113" s="247"/>
      <c r="G113" s="247"/>
      <c r="H113" s="247"/>
      <c r="I113" s="247"/>
      <c r="J113" s="247"/>
      <c r="K113" s="247"/>
      <c r="L113" s="247"/>
      <c r="M113" s="247"/>
      <c r="N113" s="247"/>
      <c r="O113" s="247"/>
      <c r="P113" s="247"/>
      <c r="Q113" s="24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row>
    <row r="114" spans="2:50" ht="201.6" hidden="1" customHeight="1" x14ac:dyDescent="0.25"/>
    <row r="115" spans="2:50" ht="8.4499999999999993" customHeight="1" x14ac:dyDescent="0.25"/>
    <row r="116" spans="2:50" ht="12.2" customHeight="1" x14ac:dyDescent="0.25">
      <c r="B116" s="268" t="s">
        <v>1517</v>
      </c>
      <c r="C116" s="247"/>
      <c r="D116" s="247"/>
      <c r="E116" s="247"/>
      <c r="F116" s="247"/>
      <c r="G116" s="247"/>
      <c r="H116" s="247"/>
      <c r="I116" s="247"/>
      <c r="J116" s="247"/>
      <c r="K116" s="247"/>
      <c r="L116" s="247"/>
      <c r="M116" s="247"/>
      <c r="N116" s="247"/>
      <c r="O116" s="247"/>
      <c r="P116" s="247"/>
      <c r="Q116" s="24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68" t="s">
        <v>1370</v>
      </c>
      <c r="AP116" s="247"/>
      <c r="AQ116" s="247"/>
      <c r="AR116" s="247"/>
      <c r="AS116" s="247"/>
      <c r="AT116" s="247"/>
      <c r="AU116" s="247"/>
      <c r="AV116" s="247"/>
      <c r="AW116" s="247"/>
      <c r="AX116" s="247"/>
    </row>
    <row r="117" spans="2:50" ht="18" customHeight="1" x14ac:dyDescent="0.25">
      <c r="B117" s="284" t="s">
        <v>1518</v>
      </c>
      <c r="C117" s="247"/>
      <c r="D117" s="247"/>
      <c r="E117" s="247"/>
      <c r="F117" s="247"/>
      <c r="G117" s="247"/>
      <c r="H117" s="247"/>
      <c r="I117" s="247"/>
      <c r="J117" s="247"/>
      <c r="K117" s="247"/>
      <c r="L117" s="247"/>
      <c r="M117" s="247"/>
      <c r="N117" s="247"/>
      <c r="O117" s="247"/>
      <c r="P117" s="293">
        <v>5160771352.8903999</v>
      </c>
      <c r="Q117" s="247"/>
      <c r="R117" s="247"/>
      <c r="S117" s="247"/>
      <c r="T117" s="247"/>
      <c r="U117" s="247"/>
      <c r="V117" s="247"/>
      <c r="W117" s="247"/>
      <c r="X117" s="247"/>
      <c r="Y117" s="251" t="s">
        <v>1370</v>
      </c>
      <c r="Z117" s="247"/>
      <c r="AA117" s="247"/>
      <c r="AB117" s="247"/>
      <c r="AC117" s="247"/>
      <c r="AD117" s="247"/>
      <c r="AE117" s="247"/>
      <c r="AF117" s="247"/>
      <c r="AH117" s="262" t="s">
        <v>1370</v>
      </c>
      <c r="AI117" s="247"/>
      <c r="AJ117" s="247"/>
      <c r="AK117" s="247"/>
      <c r="AL117" s="247"/>
      <c r="AM117" s="247"/>
      <c r="AN117" s="247"/>
      <c r="AO117" s="262" t="s">
        <v>1370</v>
      </c>
      <c r="AP117" s="247"/>
      <c r="AQ117" s="247"/>
      <c r="AR117" s="247"/>
      <c r="AS117" s="247"/>
      <c r="AT117" s="247"/>
      <c r="AU117" s="247"/>
      <c r="AV117" s="247"/>
      <c r="AW117" s="247"/>
      <c r="AX117" s="247"/>
    </row>
    <row r="118" spans="2:50" ht="21.6" customHeight="1" x14ac:dyDescent="0.25">
      <c r="B118" s="256" t="s">
        <v>1519</v>
      </c>
      <c r="C118" s="247"/>
      <c r="D118" s="247"/>
      <c r="E118" s="247"/>
      <c r="F118" s="247"/>
      <c r="G118" s="247"/>
      <c r="H118" s="247"/>
      <c r="I118" s="247"/>
      <c r="J118" s="247"/>
      <c r="K118" s="247"/>
      <c r="L118" s="247"/>
      <c r="M118" s="247"/>
      <c r="N118" s="247"/>
      <c r="O118" s="247"/>
      <c r="P118" s="252">
        <v>11147011087.07</v>
      </c>
      <c r="Q118" s="247"/>
      <c r="R118" s="247"/>
      <c r="S118" s="247"/>
      <c r="T118" s="247"/>
      <c r="U118" s="247"/>
      <c r="V118" s="247"/>
      <c r="W118" s="247"/>
      <c r="X118" s="247"/>
      <c r="Y118" s="251" t="s">
        <v>1520</v>
      </c>
      <c r="Z118" s="247"/>
      <c r="AA118" s="247"/>
      <c r="AB118" s="247"/>
      <c r="AC118" s="247"/>
      <c r="AD118" s="247"/>
      <c r="AE118" s="247"/>
      <c r="AF118" s="247"/>
      <c r="AH118" s="292">
        <v>2.18E-2</v>
      </c>
      <c r="AI118" s="247"/>
      <c r="AJ118" s="247"/>
      <c r="AK118" s="247"/>
      <c r="AL118" s="247"/>
      <c r="AM118" s="247"/>
      <c r="AN118" s="247"/>
      <c r="AO118" s="262" t="s">
        <v>1370</v>
      </c>
      <c r="AP118" s="247"/>
      <c r="AQ118" s="247"/>
      <c r="AR118" s="247"/>
      <c r="AS118" s="247"/>
      <c r="AT118" s="247"/>
      <c r="AU118" s="247"/>
      <c r="AV118" s="247"/>
      <c r="AW118" s="247"/>
      <c r="AX118" s="247"/>
    </row>
    <row r="119" spans="2:50" ht="11.85" customHeight="1" x14ac:dyDescent="0.25">
      <c r="B119" s="256" t="s">
        <v>1503</v>
      </c>
      <c r="C119" s="247"/>
      <c r="D119" s="247"/>
      <c r="E119" s="247"/>
      <c r="F119" s="247"/>
      <c r="G119" s="247"/>
      <c r="H119" s="247"/>
      <c r="I119" s="247"/>
      <c r="J119" s="247"/>
      <c r="K119" s="247"/>
      <c r="L119" s="247"/>
      <c r="M119" s="247"/>
      <c r="N119" s="247"/>
      <c r="O119" s="247"/>
      <c r="P119" s="252">
        <v>123837882.81999999</v>
      </c>
      <c r="Q119" s="247"/>
      <c r="R119" s="247"/>
      <c r="S119" s="247"/>
      <c r="T119" s="247"/>
      <c r="U119" s="247"/>
      <c r="V119" s="247"/>
      <c r="W119" s="247"/>
      <c r="X119" s="247"/>
      <c r="Y119" s="262" t="s">
        <v>1370</v>
      </c>
      <c r="Z119" s="247"/>
      <c r="AA119" s="247"/>
      <c r="AB119" s="247"/>
      <c r="AC119" s="247"/>
      <c r="AD119" s="247"/>
      <c r="AE119" s="247"/>
      <c r="AF119" s="247"/>
      <c r="AH119" s="262" t="s">
        <v>1370</v>
      </c>
      <c r="AI119" s="247"/>
      <c r="AJ119" s="247"/>
      <c r="AK119" s="247"/>
      <c r="AL119" s="247"/>
      <c r="AM119" s="247"/>
      <c r="AN119" s="247"/>
      <c r="AO119" s="262" t="s">
        <v>1370</v>
      </c>
      <c r="AP119" s="247"/>
      <c r="AQ119" s="247"/>
      <c r="AR119" s="247"/>
      <c r="AS119" s="247"/>
      <c r="AT119" s="247"/>
      <c r="AU119" s="247"/>
      <c r="AV119" s="247"/>
      <c r="AW119" s="247"/>
      <c r="AX119" s="247"/>
    </row>
    <row r="120" spans="2:50" ht="11.85" customHeight="1" x14ac:dyDescent="0.25">
      <c r="B120" s="256" t="s">
        <v>1505</v>
      </c>
      <c r="C120" s="247"/>
      <c r="D120" s="247"/>
      <c r="E120" s="247"/>
      <c r="F120" s="247"/>
      <c r="G120" s="247"/>
      <c r="H120" s="247"/>
      <c r="I120" s="247"/>
      <c r="J120" s="247"/>
      <c r="K120" s="247"/>
      <c r="L120" s="247"/>
      <c r="M120" s="247"/>
      <c r="N120" s="247"/>
      <c r="O120" s="247"/>
      <c r="P120" s="252">
        <v>0</v>
      </c>
      <c r="Q120" s="247"/>
      <c r="R120" s="247"/>
      <c r="S120" s="247"/>
      <c r="T120" s="247"/>
      <c r="U120" s="247"/>
      <c r="V120" s="247"/>
      <c r="W120" s="247"/>
      <c r="X120" s="247"/>
      <c r="Y120" s="262" t="s">
        <v>1370</v>
      </c>
      <c r="Z120" s="247"/>
      <c r="AA120" s="247"/>
      <c r="AB120" s="247"/>
      <c r="AC120" s="247"/>
      <c r="AD120" s="247"/>
      <c r="AE120" s="247"/>
      <c r="AF120" s="247"/>
      <c r="AH120" s="262" t="s">
        <v>1370</v>
      </c>
      <c r="AI120" s="247"/>
      <c r="AJ120" s="247"/>
      <c r="AK120" s="247"/>
      <c r="AL120" s="247"/>
      <c r="AM120" s="247"/>
      <c r="AN120" s="247"/>
      <c r="AO120" s="262" t="s">
        <v>1370</v>
      </c>
      <c r="AP120" s="247"/>
      <c r="AQ120" s="247"/>
      <c r="AR120" s="247"/>
      <c r="AS120" s="247"/>
      <c r="AT120" s="247"/>
      <c r="AU120" s="247"/>
      <c r="AV120" s="247"/>
      <c r="AW120" s="247"/>
      <c r="AX120" s="247"/>
    </row>
    <row r="121" spans="2:50" ht="11.85" customHeight="1" x14ac:dyDescent="0.25">
      <c r="B121" s="256" t="s">
        <v>1521</v>
      </c>
      <c r="C121" s="247"/>
      <c r="D121" s="247"/>
      <c r="E121" s="247"/>
      <c r="F121" s="247"/>
      <c r="G121" s="247"/>
      <c r="H121" s="247"/>
      <c r="I121" s="247"/>
      <c r="J121" s="247"/>
      <c r="K121" s="247"/>
      <c r="L121" s="247"/>
      <c r="M121" s="247"/>
      <c r="N121" s="247"/>
      <c r="O121" s="247"/>
      <c r="P121" s="252">
        <v>0</v>
      </c>
      <c r="Q121" s="247"/>
      <c r="R121" s="247"/>
      <c r="S121" s="247"/>
      <c r="T121" s="247"/>
      <c r="U121" s="247"/>
      <c r="V121" s="247"/>
      <c r="W121" s="247"/>
      <c r="X121" s="247"/>
      <c r="Y121" s="262" t="s">
        <v>1370</v>
      </c>
      <c r="Z121" s="247"/>
      <c r="AA121" s="247"/>
      <c r="AB121" s="247"/>
      <c r="AC121" s="247"/>
      <c r="AD121" s="247"/>
      <c r="AE121" s="247"/>
      <c r="AF121" s="247"/>
      <c r="AH121" s="267" t="s">
        <v>1370</v>
      </c>
      <c r="AI121" s="247"/>
      <c r="AJ121" s="247"/>
      <c r="AK121" s="247"/>
      <c r="AL121" s="247"/>
      <c r="AM121" s="247"/>
      <c r="AN121" s="247"/>
      <c r="AO121" s="267" t="s">
        <v>1370</v>
      </c>
      <c r="AP121" s="247"/>
      <c r="AQ121" s="247"/>
      <c r="AR121" s="247"/>
      <c r="AS121" s="247"/>
      <c r="AT121" s="247"/>
      <c r="AU121" s="247"/>
      <c r="AV121" s="247"/>
      <c r="AW121" s="247"/>
      <c r="AX121" s="247"/>
    </row>
    <row r="122" spans="2:50" ht="11.85" customHeight="1" x14ac:dyDescent="0.25">
      <c r="B122" s="256" t="s">
        <v>1509</v>
      </c>
      <c r="C122" s="247"/>
      <c r="D122" s="247"/>
      <c r="E122" s="247"/>
      <c r="F122" s="247"/>
      <c r="G122" s="247"/>
      <c r="H122" s="247"/>
      <c r="I122" s="247"/>
      <c r="J122" s="247"/>
      <c r="K122" s="247"/>
      <c r="L122" s="247"/>
      <c r="M122" s="247"/>
      <c r="N122" s="247"/>
      <c r="O122" s="247"/>
      <c r="P122" s="252">
        <v>0</v>
      </c>
      <c r="Q122" s="247"/>
      <c r="R122" s="247"/>
      <c r="S122" s="247"/>
      <c r="T122" s="247"/>
      <c r="U122" s="247"/>
      <c r="V122" s="247"/>
      <c r="W122" s="247"/>
      <c r="X122" s="247"/>
      <c r="Y122" s="262" t="s">
        <v>1370</v>
      </c>
      <c r="Z122" s="247"/>
      <c r="AA122" s="247"/>
      <c r="AB122" s="247"/>
      <c r="AC122" s="247"/>
      <c r="AD122" s="247"/>
      <c r="AE122" s="247"/>
      <c r="AF122" s="247"/>
      <c r="AH122" s="267" t="s">
        <v>1370</v>
      </c>
      <c r="AI122" s="247"/>
      <c r="AJ122" s="247"/>
      <c r="AK122" s="247"/>
      <c r="AL122" s="247"/>
      <c r="AM122" s="247"/>
      <c r="AN122" s="247"/>
      <c r="AO122" s="267" t="s">
        <v>1370</v>
      </c>
      <c r="AP122" s="247"/>
      <c r="AQ122" s="247"/>
      <c r="AR122" s="247"/>
      <c r="AS122" s="247"/>
      <c r="AT122" s="247"/>
      <c r="AU122" s="247"/>
      <c r="AV122" s="247"/>
      <c r="AW122" s="247"/>
      <c r="AX122" s="247"/>
    </row>
    <row r="123" spans="2:50" ht="11.85" customHeight="1" x14ac:dyDescent="0.25">
      <c r="B123" s="256" t="s">
        <v>1522</v>
      </c>
      <c r="C123" s="247"/>
      <c r="D123" s="247"/>
      <c r="E123" s="247"/>
      <c r="F123" s="247"/>
      <c r="G123" s="247"/>
      <c r="H123" s="247"/>
      <c r="I123" s="247"/>
      <c r="J123" s="247"/>
      <c r="K123" s="247"/>
      <c r="L123" s="247"/>
      <c r="M123" s="247"/>
      <c r="N123" s="247"/>
      <c r="O123" s="247"/>
      <c r="P123" s="290">
        <v>0</v>
      </c>
      <c r="Q123" s="291"/>
      <c r="R123" s="291"/>
      <c r="S123" s="291"/>
      <c r="T123" s="291"/>
      <c r="U123" s="291"/>
      <c r="V123" s="291"/>
      <c r="W123" s="291"/>
      <c r="X123" s="291"/>
      <c r="Y123" s="262" t="s">
        <v>1370</v>
      </c>
      <c r="Z123" s="247"/>
      <c r="AA123" s="247"/>
      <c r="AB123" s="247"/>
      <c r="AC123" s="247"/>
      <c r="AD123" s="247"/>
      <c r="AE123" s="247"/>
      <c r="AF123" s="247"/>
      <c r="AH123" s="267" t="s">
        <v>1370</v>
      </c>
      <c r="AI123" s="247"/>
      <c r="AJ123" s="247"/>
      <c r="AK123" s="247"/>
      <c r="AL123" s="247"/>
      <c r="AM123" s="247"/>
      <c r="AN123" s="247"/>
      <c r="AO123" s="267" t="s">
        <v>1370</v>
      </c>
      <c r="AP123" s="247"/>
      <c r="AQ123" s="247"/>
      <c r="AR123" s="247"/>
      <c r="AS123" s="247"/>
      <c r="AT123" s="247"/>
      <c r="AU123" s="247"/>
      <c r="AV123" s="247"/>
      <c r="AW123" s="247"/>
      <c r="AX123" s="247"/>
    </row>
    <row r="124" spans="2:50" ht="19.7" customHeight="1" thickBot="1" x14ac:dyDescent="0.3">
      <c r="B124" s="286" t="s">
        <v>1523</v>
      </c>
      <c r="C124" s="247"/>
      <c r="D124" s="247"/>
      <c r="E124" s="247"/>
      <c r="F124" s="247"/>
      <c r="G124" s="247"/>
      <c r="H124" s="247"/>
      <c r="I124" s="247"/>
      <c r="J124" s="247"/>
      <c r="K124" s="247"/>
      <c r="L124" s="247"/>
      <c r="M124" s="247"/>
      <c r="N124" s="247"/>
      <c r="O124" s="247"/>
      <c r="P124" s="295">
        <v>11270848969.889999</v>
      </c>
      <c r="Q124" s="264"/>
      <c r="R124" s="264"/>
      <c r="S124" s="264"/>
      <c r="T124" s="264"/>
      <c r="U124" s="264"/>
      <c r="V124" s="264"/>
      <c r="W124" s="264"/>
      <c r="X124" s="264"/>
      <c r="Y124" s="262" t="s">
        <v>1370</v>
      </c>
      <c r="Z124" s="247"/>
      <c r="AA124" s="247"/>
      <c r="AB124" s="247"/>
      <c r="AC124" s="247"/>
      <c r="AD124" s="247"/>
      <c r="AE124" s="247"/>
      <c r="AF124" s="247"/>
      <c r="AH124" s="267" t="s">
        <v>1370</v>
      </c>
      <c r="AI124" s="247"/>
      <c r="AJ124" s="247"/>
      <c r="AK124" s="247"/>
      <c r="AL124" s="247"/>
      <c r="AM124" s="247"/>
      <c r="AN124" s="247"/>
      <c r="AO124" s="267" t="s">
        <v>1370</v>
      </c>
      <c r="AP124" s="247"/>
      <c r="AQ124" s="247"/>
      <c r="AR124" s="247"/>
      <c r="AS124" s="247"/>
      <c r="AT124" s="247"/>
      <c r="AU124" s="247"/>
      <c r="AV124" s="247"/>
      <c r="AW124" s="247"/>
      <c r="AX124" s="247"/>
    </row>
    <row r="125" spans="2:50" ht="12" customHeight="1" thickTop="1" thickBot="1" x14ac:dyDescent="0.3">
      <c r="B125" s="284" t="s">
        <v>1517</v>
      </c>
      <c r="C125" s="247"/>
      <c r="D125" s="247"/>
      <c r="E125" s="247"/>
      <c r="F125" s="247"/>
      <c r="G125" s="247"/>
      <c r="H125" s="247"/>
      <c r="I125" s="247"/>
      <c r="J125" s="247"/>
      <c r="K125" s="247"/>
      <c r="L125" s="247"/>
      <c r="M125" s="247"/>
      <c r="N125" s="247"/>
      <c r="O125" s="247"/>
      <c r="P125" s="285">
        <v>6110077616.9996004</v>
      </c>
      <c r="Q125" s="264"/>
      <c r="R125" s="264"/>
      <c r="S125" s="264"/>
      <c r="T125" s="264"/>
      <c r="U125" s="264"/>
      <c r="V125" s="264"/>
      <c r="W125" s="264"/>
      <c r="X125" s="264"/>
      <c r="Y125" s="262" t="s">
        <v>1370</v>
      </c>
      <c r="Z125" s="247"/>
      <c r="AA125" s="247"/>
      <c r="AB125" s="247"/>
      <c r="AC125" s="247"/>
      <c r="AD125" s="247"/>
      <c r="AE125" s="247"/>
      <c r="AF125" s="247"/>
      <c r="AH125" s="267" t="s">
        <v>1370</v>
      </c>
      <c r="AI125" s="247"/>
      <c r="AJ125" s="247"/>
      <c r="AK125" s="247"/>
      <c r="AL125" s="247"/>
      <c r="AM125" s="247"/>
      <c r="AN125" s="247"/>
      <c r="AO125" s="267" t="s">
        <v>1370</v>
      </c>
      <c r="AP125" s="247"/>
      <c r="AQ125" s="247"/>
      <c r="AR125" s="247"/>
      <c r="AS125" s="247"/>
      <c r="AT125" s="247"/>
      <c r="AU125" s="247"/>
      <c r="AV125" s="247"/>
      <c r="AW125" s="247"/>
      <c r="AX125" s="247"/>
    </row>
    <row r="126" spans="2:50" ht="14.25" customHeight="1" thickTop="1" x14ac:dyDescent="0.25">
      <c r="B126" s="294" t="s">
        <v>1524</v>
      </c>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row>
    <row r="127" spans="2:50" ht="201.6" hidden="1" customHeight="1" x14ac:dyDescent="0.25"/>
    <row r="128" spans="2:50" ht="4.1500000000000004" customHeight="1" x14ac:dyDescent="0.25"/>
    <row r="129" spans="2:50" ht="12.2" customHeight="1" x14ac:dyDescent="0.25">
      <c r="B129" s="268" t="s">
        <v>1525</v>
      </c>
      <c r="C129" s="247"/>
      <c r="D129" s="247"/>
      <c r="E129" s="247"/>
      <c r="F129" s="247"/>
      <c r="G129" s="247"/>
      <c r="H129" s="247"/>
      <c r="I129" s="247"/>
      <c r="J129" s="247"/>
      <c r="K129" s="247"/>
      <c r="L129" s="247"/>
      <c r="M129" s="247"/>
      <c r="N129" s="247"/>
      <c r="O129" s="247"/>
      <c r="P129" s="247"/>
      <c r="Q129" s="247"/>
      <c r="R129" s="247"/>
      <c r="S129" s="247"/>
      <c r="T129" s="247"/>
      <c r="U129" s="247"/>
      <c r="V129" s="247"/>
      <c r="W129" s="247"/>
      <c r="X129" s="247"/>
      <c r="Y129" s="268" t="s">
        <v>1370</v>
      </c>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row>
    <row r="130" spans="2:50" ht="11.85" customHeight="1" x14ac:dyDescent="0.25">
      <c r="B130" s="267" t="s">
        <v>1526</v>
      </c>
      <c r="C130" s="247"/>
      <c r="D130" s="247"/>
      <c r="E130" s="247"/>
      <c r="F130" s="247"/>
      <c r="G130" s="247"/>
      <c r="H130" s="247"/>
      <c r="I130" s="247"/>
      <c r="J130" s="247"/>
      <c r="K130" s="247"/>
      <c r="L130" s="247"/>
      <c r="M130" s="247"/>
      <c r="N130" s="247"/>
      <c r="O130" s="247"/>
      <c r="P130" s="282">
        <v>5776658607.7914</v>
      </c>
      <c r="Q130" s="247"/>
      <c r="R130" s="247"/>
      <c r="S130" s="247"/>
      <c r="T130" s="247"/>
      <c r="U130" s="247"/>
      <c r="V130" s="247"/>
      <c r="W130" s="247"/>
      <c r="X130" s="247"/>
      <c r="Y130" s="280" t="s">
        <v>1370</v>
      </c>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row>
    <row r="131" spans="2:50" ht="11.85" customHeight="1" x14ac:dyDescent="0.25">
      <c r="B131" s="267" t="s">
        <v>1527</v>
      </c>
      <c r="C131" s="247"/>
      <c r="D131" s="247"/>
      <c r="E131" s="247"/>
      <c r="F131" s="247"/>
      <c r="G131" s="247"/>
      <c r="H131" s="247"/>
      <c r="I131" s="247"/>
      <c r="J131" s="247"/>
      <c r="K131" s="247"/>
      <c r="L131" s="247"/>
      <c r="M131" s="247"/>
      <c r="N131" s="247"/>
      <c r="O131" s="247"/>
      <c r="P131" s="282">
        <v>5002240827.8285999</v>
      </c>
      <c r="Q131" s="247"/>
      <c r="R131" s="247"/>
      <c r="S131" s="247"/>
      <c r="T131" s="247"/>
      <c r="U131" s="247"/>
      <c r="V131" s="247"/>
      <c r="W131" s="247"/>
      <c r="X131" s="247"/>
      <c r="Y131" s="267" t="s">
        <v>1370</v>
      </c>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row>
    <row r="132" spans="2:50" ht="12.2" customHeight="1" thickBot="1" x14ac:dyDescent="0.3">
      <c r="B132" s="281" t="s">
        <v>96</v>
      </c>
      <c r="C132" s="247"/>
      <c r="D132" s="247"/>
      <c r="E132" s="247"/>
      <c r="F132" s="247"/>
      <c r="G132" s="247"/>
      <c r="H132" s="247"/>
      <c r="I132" s="247"/>
      <c r="J132" s="247"/>
      <c r="K132" s="247"/>
      <c r="L132" s="247"/>
      <c r="M132" s="247"/>
      <c r="N132" s="247"/>
      <c r="O132" s="247"/>
      <c r="P132" s="285">
        <v>10778899435.620001</v>
      </c>
      <c r="Q132" s="264"/>
      <c r="R132" s="264"/>
      <c r="S132" s="264"/>
      <c r="T132" s="264"/>
      <c r="U132" s="264"/>
      <c r="V132" s="264"/>
      <c r="W132" s="264"/>
      <c r="X132" s="264"/>
      <c r="Y132" s="281" t="s">
        <v>1370</v>
      </c>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row>
    <row r="133" spans="2:50" ht="8.65" customHeight="1" thickTop="1" x14ac:dyDescent="0.25"/>
    <row r="134" spans="2:50" ht="11.85" customHeight="1" x14ac:dyDescent="0.25">
      <c r="B134" s="268" t="s">
        <v>1528</v>
      </c>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68" t="s">
        <v>1370</v>
      </c>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row>
    <row r="135" spans="2:50" ht="12.2" customHeight="1" x14ac:dyDescent="0.25">
      <c r="B135" s="297" t="s">
        <v>1529</v>
      </c>
      <c r="C135" s="247"/>
      <c r="D135" s="247"/>
      <c r="E135" s="247"/>
      <c r="F135" s="247"/>
      <c r="G135" s="247"/>
      <c r="H135" s="247"/>
      <c r="I135" s="247"/>
      <c r="J135" s="247"/>
      <c r="K135" s="247"/>
      <c r="L135" s="247"/>
      <c r="M135" s="247"/>
      <c r="N135" s="247"/>
      <c r="O135" s="247"/>
      <c r="P135" s="297" t="s">
        <v>1530</v>
      </c>
      <c r="Q135" s="247"/>
      <c r="R135" s="247"/>
      <c r="S135" s="247"/>
      <c r="T135" s="247"/>
      <c r="U135" s="247"/>
      <c r="V135" s="247"/>
      <c r="W135" s="247"/>
      <c r="X135" s="247"/>
      <c r="Y135" s="297" t="s">
        <v>1531</v>
      </c>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row>
    <row r="136" spans="2:50" ht="11.85" customHeight="1" x14ac:dyDescent="0.25">
      <c r="B136" s="280" t="s">
        <v>1690</v>
      </c>
      <c r="C136" s="247"/>
      <c r="D136" s="247"/>
      <c r="E136" s="247"/>
      <c r="F136" s="247"/>
      <c r="G136" s="247"/>
      <c r="H136" s="247"/>
      <c r="I136" s="247"/>
      <c r="J136" s="247"/>
      <c r="K136" s="247"/>
      <c r="L136" s="247"/>
      <c r="M136" s="247"/>
      <c r="N136" s="247"/>
      <c r="O136" s="247"/>
      <c r="P136" s="298">
        <v>0</v>
      </c>
      <c r="Q136" s="299"/>
      <c r="R136" s="299"/>
      <c r="S136" s="299"/>
      <c r="T136" s="299"/>
      <c r="U136" s="299"/>
      <c r="V136" s="299"/>
      <c r="W136" s="299"/>
      <c r="X136" s="299"/>
      <c r="Y136" s="283">
        <v>0</v>
      </c>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row>
    <row r="137" spans="2:50" ht="201.6" hidden="1" customHeight="1" x14ac:dyDescent="0.25"/>
    <row r="138" spans="2:50" ht="8.25" customHeight="1" x14ac:dyDescent="0.25"/>
    <row r="139" spans="2:50" ht="12.75" customHeight="1" x14ac:dyDescent="0.25">
      <c r="B139" s="268" t="s">
        <v>1532</v>
      </c>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68" t="s">
        <v>1370</v>
      </c>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row>
    <row r="140" spans="2:50" ht="12.2" customHeight="1" x14ac:dyDescent="0.25">
      <c r="B140" s="267" t="s">
        <v>1533</v>
      </c>
      <c r="C140" s="247"/>
      <c r="D140" s="247"/>
      <c r="E140" s="247"/>
      <c r="F140" s="247"/>
      <c r="G140" s="247"/>
      <c r="H140" s="247"/>
      <c r="I140" s="247"/>
      <c r="J140" s="247"/>
      <c r="K140" s="247"/>
      <c r="L140" s="247"/>
      <c r="M140" s="247"/>
      <c r="N140" s="247"/>
      <c r="O140" s="247"/>
      <c r="P140" s="282">
        <v>11171575912.42</v>
      </c>
      <c r="Q140" s="247"/>
      <c r="R140" s="247"/>
      <c r="S140" s="247"/>
      <c r="T140" s="247"/>
      <c r="U140" s="247"/>
      <c r="V140" s="247"/>
      <c r="W140" s="247"/>
      <c r="X140" s="247"/>
      <c r="Y140" s="261" t="s">
        <v>1370</v>
      </c>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row>
    <row r="141" spans="2:50" ht="12.2" customHeight="1" x14ac:dyDescent="0.25">
      <c r="B141" s="267" t="s">
        <v>1534</v>
      </c>
      <c r="C141" s="247"/>
      <c r="D141" s="247"/>
      <c r="E141" s="247"/>
      <c r="F141" s="247"/>
      <c r="G141" s="247"/>
      <c r="H141" s="247"/>
      <c r="I141" s="247"/>
      <c r="J141" s="247"/>
      <c r="K141" s="247"/>
      <c r="L141" s="247"/>
      <c r="M141" s="247"/>
      <c r="N141" s="247"/>
      <c r="O141" s="247"/>
      <c r="P141" s="282">
        <v>11047738029.6</v>
      </c>
      <c r="Q141" s="247"/>
      <c r="R141" s="247"/>
      <c r="S141" s="247"/>
      <c r="T141" s="247"/>
      <c r="U141" s="247"/>
      <c r="V141" s="247"/>
      <c r="W141" s="247"/>
      <c r="X141" s="247"/>
      <c r="Y141" s="261" t="s">
        <v>1370</v>
      </c>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row>
    <row r="142" spans="2:50" ht="12.2" customHeight="1" x14ac:dyDescent="0.25">
      <c r="B142" s="267" t="s">
        <v>1535</v>
      </c>
      <c r="C142" s="247"/>
      <c r="D142" s="247"/>
      <c r="E142" s="247"/>
      <c r="F142" s="247"/>
      <c r="G142" s="247"/>
      <c r="H142" s="247"/>
      <c r="I142" s="247"/>
      <c r="J142" s="247"/>
      <c r="K142" s="247"/>
      <c r="L142" s="247"/>
      <c r="M142" s="247"/>
      <c r="N142" s="247"/>
      <c r="O142" s="247"/>
      <c r="P142" s="296">
        <v>24550</v>
      </c>
      <c r="Q142" s="247"/>
      <c r="R142" s="247"/>
      <c r="S142" s="247"/>
      <c r="T142" s="247"/>
      <c r="U142" s="247"/>
      <c r="V142" s="247"/>
      <c r="W142" s="247"/>
      <c r="X142" s="247"/>
      <c r="Y142" s="261" t="s">
        <v>1370</v>
      </c>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row>
    <row r="143" spans="2:50" ht="12.2" customHeight="1" x14ac:dyDescent="0.25">
      <c r="B143" s="267" t="s">
        <v>1536</v>
      </c>
      <c r="C143" s="247"/>
      <c r="D143" s="247"/>
      <c r="E143" s="247"/>
      <c r="F143" s="247"/>
      <c r="G143" s="247"/>
      <c r="H143" s="247"/>
      <c r="I143" s="247"/>
      <c r="J143" s="247"/>
      <c r="K143" s="247"/>
      <c r="L143" s="247"/>
      <c r="M143" s="247"/>
      <c r="N143" s="247"/>
      <c r="O143" s="247"/>
      <c r="P143" s="282">
        <v>450009.69569999998</v>
      </c>
      <c r="Q143" s="247"/>
      <c r="R143" s="247"/>
      <c r="S143" s="247"/>
      <c r="T143" s="247"/>
      <c r="U143" s="247"/>
      <c r="V143" s="247"/>
      <c r="W143" s="247"/>
      <c r="X143" s="247"/>
      <c r="Y143" s="261" t="s">
        <v>1370</v>
      </c>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row>
    <row r="144" spans="2:50" ht="12.2" customHeight="1" x14ac:dyDescent="0.25">
      <c r="B144" s="267" t="s">
        <v>1537</v>
      </c>
      <c r="C144" s="247"/>
      <c r="D144" s="247"/>
      <c r="E144" s="247"/>
      <c r="F144" s="247"/>
      <c r="G144" s="247"/>
      <c r="H144" s="247"/>
      <c r="I144" s="247"/>
      <c r="J144" s="247"/>
      <c r="K144" s="247"/>
      <c r="L144" s="247"/>
      <c r="M144" s="247"/>
      <c r="N144" s="247"/>
      <c r="O144" s="247"/>
      <c r="P144" s="296">
        <v>22037</v>
      </c>
      <c r="Q144" s="247"/>
      <c r="R144" s="247"/>
      <c r="S144" s="247"/>
      <c r="T144" s="247"/>
      <c r="U144" s="247"/>
      <c r="V144" s="247"/>
      <c r="W144" s="247"/>
      <c r="X144" s="247"/>
      <c r="Y144" s="261" t="s">
        <v>1370</v>
      </c>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row>
    <row r="145" spans="2:50" ht="12.2" customHeight="1" x14ac:dyDescent="0.25">
      <c r="B145" s="267" t="s">
        <v>1538</v>
      </c>
      <c r="C145" s="247"/>
      <c r="D145" s="247"/>
      <c r="E145" s="247"/>
      <c r="F145" s="247"/>
      <c r="G145" s="247"/>
      <c r="H145" s="247"/>
      <c r="I145" s="247"/>
      <c r="J145" s="247"/>
      <c r="K145" s="247"/>
      <c r="L145" s="247"/>
      <c r="M145" s="247"/>
      <c r="N145" s="247"/>
      <c r="O145" s="247"/>
      <c r="P145" s="296">
        <v>20809</v>
      </c>
      <c r="Q145" s="247"/>
      <c r="R145" s="247"/>
      <c r="S145" s="247"/>
      <c r="T145" s="247"/>
      <c r="U145" s="247"/>
      <c r="V145" s="247"/>
      <c r="W145" s="247"/>
      <c r="X145" s="247"/>
      <c r="Y145" s="261" t="s">
        <v>1370</v>
      </c>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row>
    <row r="146" spans="2:50" ht="3.95" customHeight="1" x14ac:dyDescent="0.25">
      <c r="B146" s="267" t="s">
        <v>1370</v>
      </c>
      <c r="C146" s="247"/>
      <c r="D146" s="247"/>
      <c r="E146" s="247"/>
      <c r="F146" s="247"/>
      <c r="G146" s="247"/>
      <c r="H146" s="247"/>
      <c r="I146" s="247"/>
      <c r="J146" s="247"/>
      <c r="K146" s="247"/>
      <c r="L146" s="247"/>
      <c r="M146" s="247"/>
      <c r="N146" s="247"/>
      <c r="O146" s="247"/>
      <c r="P146" s="261" t="s">
        <v>1370</v>
      </c>
      <c r="Q146" s="247"/>
      <c r="R146" s="247"/>
      <c r="S146" s="247"/>
      <c r="T146" s="247"/>
      <c r="U146" s="247"/>
      <c r="V146" s="247"/>
      <c r="W146" s="247"/>
      <c r="X146" s="247"/>
      <c r="Y146" s="261" t="s">
        <v>1370</v>
      </c>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row>
    <row r="147" spans="2:50" ht="12.2" customHeight="1" x14ac:dyDescent="0.25">
      <c r="B147" s="267" t="s">
        <v>1539</v>
      </c>
      <c r="C147" s="247"/>
      <c r="D147" s="247"/>
      <c r="E147" s="247"/>
      <c r="F147" s="247"/>
      <c r="G147" s="247"/>
      <c r="H147" s="247"/>
      <c r="I147" s="247"/>
      <c r="J147" s="247"/>
      <c r="K147" s="247"/>
      <c r="L147" s="247"/>
      <c r="M147" s="247"/>
      <c r="N147" s="247"/>
      <c r="O147" s="247"/>
      <c r="P147" s="300">
        <v>0.6012149</v>
      </c>
      <c r="Q147" s="247"/>
      <c r="R147" s="247"/>
      <c r="S147" s="247"/>
      <c r="T147" s="247"/>
      <c r="U147" s="247"/>
      <c r="V147" s="247"/>
      <c r="W147" s="247"/>
      <c r="X147" s="247"/>
      <c r="Y147" s="261" t="s">
        <v>1370</v>
      </c>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row>
    <row r="148" spans="2:50" ht="12.2" customHeight="1" x14ac:dyDescent="0.25">
      <c r="B148" s="267" t="s">
        <v>1540</v>
      </c>
      <c r="C148" s="247"/>
      <c r="D148" s="247"/>
      <c r="E148" s="247"/>
      <c r="F148" s="247"/>
      <c r="G148" s="247"/>
      <c r="H148" s="247"/>
      <c r="I148" s="247"/>
      <c r="J148" s="247"/>
      <c r="K148" s="247"/>
      <c r="L148" s="247"/>
      <c r="M148" s="247"/>
      <c r="N148" s="247"/>
      <c r="O148" s="247"/>
      <c r="P148" s="300">
        <v>0.52997519999999998</v>
      </c>
      <c r="Q148" s="247"/>
      <c r="R148" s="247"/>
      <c r="S148" s="247"/>
      <c r="T148" s="247"/>
      <c r="U148" s="247"/>
      <c r="V148" s="247"/>
      <c r="W148" s="247"/>
      <c r="X148" s="247"/>
      <c r="Y148" s="261" t="s">
        <v>1370</v>
      </c>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row>
    <row r="149" spans="2:50" ht="12.2" customHeight="1" x14ac:dyDescent="0.25">
      <c r="B149" s="267" t="s">
        <v>1541</v>
      </c>
      <c r="C149" s="247"/>
      <c r="D149" s="247"/>
      <c r="E149" s="247"/>
      <c r="F149" s="247"/>
      <c r="G149" s="247"/>
      <c r="H149" s="247"/>
      <c r="I149" s="247"/>
      <c r="J149" s="247"/>
      <c r="K149" s="247"/>
      <c r="L149" s="247"/>
      <c r="M149" s="247"/>
      <c r="N149" s="247"/>
      <c r="O149" s="247"/>
      <c r="P149" s="300">
        <v>0.460534</v>
      </c>
      <c r="Q149" s="247"/>
      <c r="R149" s="247"/>
      <c r="S149" s="247"/>
      <c r="T149" s="247"/>
      <c r="U149" s="247"/>
      <c r="V149" s="247"/>
      <c r="W149" s="247"/>
      <c r="X149" s="247"/>
      <c r="Y149" s="261" t="s">
        <v>1370</v>
      </c>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row>
    <row r="150" spans="2:50" ht="12.2" customHeight="1" x14ac:dyDescent="0.25">
      <c r="B150" s="267" t="s">
        <v>1542</v>
      </c>
      <c r="C150" s="247"/>
      <c r="D150" s="247"/>
      <c r="E150" s="247"/>
      <c r="F150" s="247"/>
      <c r="G150" s="247"/>
      <c r="H150" s="247"/>
      <c r="I150" s="247"/>
      <c r="J150" s="247"/>
      <c r="K150" s="247"/>
      <c r="L150" s="247"/>
      <c r="M150" s="247"/>
      <c r="N150" s="247"/>
      <c r="O150" s="247"/>
      <c r="P150" s="300">
        <v>0.63706779999999996</v>
      </c>
      <c r="Q150" s="247"/>
      <c r="R150" s="247"/>
      <c r="S150" s="247"/>
      <c r="T150" s="247"/>
      <c r="U150" s="247"/>
      <c r="V150" s="247"/>
      <c r="W150" s="247"/>
      <c r="X150" s="247"/>
      <c r="Y150" s="261" t="s">
        <v>1370</v>
      </c>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row>
    <row r="151" spans="2:50" ht="12.2" customHeight="1" x14ac:dyDescent="0.25">
      <c r="B151" s="267" t="s">
        <v>1543</v>
      </c>
      <c r="C151" s="247"/>
      <c r="D151" s="247"/>
      <c r="E151" s="247"/>
      <c r="F151" s="247"/>
      <c r="G151" s="247"/>
      <c r="H151" s="247"/>
      <c r="I151" s="247"/>
      <c r="J151" s="247"/>
      <c r="K151" s="247"/>
      <c r="L151" s="247"/>
      <c r="M151" s="247"/>
      <c r="N151" s="247"/>
      <c r="O151" s="247"/>
      <c r="P151" s="300">
        <v>0.55227400000000004</v>
      </c>
      <c r="Q151" s="247"/>
      <c r="R151" s="247"/>
      <c r="S151" s="247"/>
      <c r="T151" s="247"/>
      <c r="U151" s="247"/>
      <c r="V151" s="247"/>
      <c r="W151" s="247"/>
      <c r="X151" s="247"/>
      <c r="Y151" s="261" t="s">
        <v>1370</v>
      </c>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row>
    <row r="152" spans="2:50" ht="12.2" customHeight="1" x14ac:dyDescent="0.25">
      <c r="B152" s="267" t="s">
        <v>1544</v>
      </c>
      <c r="C152" s="247"/>
      <c r="D152" s="247"/>
      <c r="E152" s="247"/>
      <c r="F152" s="247"/>
      <c r="G152" s="247"/>
      <c r="H152" s="247"/>
      <c r="I152" s="247"/>
      <c r="J152" s="247"/>
      <c r="K152" s="247"/>
      <c r="L152" s="247"/>
      <c r="M152" s="247"/>
      <c r="N152" s="247"/>
      <c r="O152" s="247"/>
      <c r="P152" s="300">
        <v>2.1786E-2</v>
      </c>
      <c r="Q152" s="247"/>
      <c r="R152" s="247"/>
      <c r="S152" s="247"/>
      <c r="T152" s="247"/>
      <c r="U152" s="247"/>
      <c r="V152" s="247"/>
      <c r="W152" s="247"/>
      <c r="X152" s="247"/>
      <c r="Y152" s="261" t="s">
        <v>1370</v>
      </c>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row>
    <row r="153" spans="2:50" ht="12.2" customHeight="1" x14ac:dyDescent="0.25">
      <c r="B153" s="267" t="s">
        <v>1545</v>
      </c>
      <c r="C153" s="247"/>
      <c r="D153" s="247"/>
      <c r="E153" s="247"/>
      <c r="F153" s="247"/>
      <c r="G153" s="247"/>
      <c r="H153" s="247"/>
      <c r="I153" s="247"/>
      <c r="J153" s="247"/>
      <c r="K153" s="247"/>
      <c r="L153" s="247"/>
      <c r="M153" s="247"/>
      <c r="N153" s="247"/>
      <c r="O153" s="247"/>
      <c r="P153" s="261">
        <v>43.38</v>
      </c>
      <c r="Q153" s="247"/>
      <c r="R153" s="247"/>
      <c r="S153" s="247"/>
      <c r="T153" s="247"/>
      <c r="U153" s="247"/>
      <c r="V153" s="247"/>
      <c r="W153" s="247"/>
      <c r="X153" s="247"/>
      <c r="Y153" s="261" t="s">
        <v>1370</v>
      </c>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row>
    <row r="154" spans="2:50" ht="12.2" customHeight="1" x14ac:dyDescent="0.25">
      <c r="B154" s="267" t="s">
        <v>1546</v>
      </c>
      <c r="C154" s="247"/>
      <c r="D154" s="247"/>
      <c r="E154" s="247"/>
      <c r="F154" s="247"/>
      <c r="G154" s="247"/>
      <c r="H154" s="247"/>
      <c r="I154" s="247"/>
      <c r="J154" s="247"/>
      <c r="K154" s="247"/>
      <c r="L154" s="247"/>
      <c r="M154" s="247"/>
      <c r="N154" s="247"/>
      <c r="O154" s="247"/>
      <c r="P154" s="261">
        <v>74.489999999999995</v>
      </c>
      <c r="Q154" s="247"/>
      <c r="R154" s="247"/>
      <c r="S154" s="247"/>
      <c r="T154" s="247"/>
      <c r="U154" s="247"/>
      <c r="V154" s="247"/>
      <c r="W154" s="247"/>
      <c r="X154" s="247"/>
      <c r="Y154" s="261" t="s">
        <v>1370</v>
      </c>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row>
    <row r="155" spans="2:50" ht="12.2" customHeight="1" x14ac:dyDescent="0.25">
      <c r="B155" s="267" t="s">
        <v>1547</v>
      </c>
      <c r="C155" s="247"/>
      <c r="D155" s="247"/>
      <c r="E155" s="247"/>
      <c r="F155" s="247"/>
      <c r="G155" s="247"/>
      <c r="H155" s="247"/>
      <c r="I155" s="247"/>
      <c r="J155" s="247"/>
      <c r="K155" s="247"/>
      <c r="L155" s="247"/>
      <c r="M155" s="247"/>
      <c r="N155" s="247"/>
      <c r="O155" s="247"/>
      <c r="P155" s="261">
        <v>31.11</v>
      </c>
      <c r="Q155" s="247"/>
      <c r="R155" s="247"/>
      <c r="S155" s="247"/>
      <c r="T155" s="247"/>
      <c r="U155" s="247"/>
      <c r="V155" s="247"/>
      <c r="W155" s="247"/>
      <c r="X155" s="247"/>
      <c r="Y155" s="261" t="s">
        <v>1370</v>
      </c>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row>
    <row r="156" spans="2:50" ht="8.4499999999999993" customHeight="1" x14ac:dyDescent="0.25">
      <c r="B156" s="267" t="s">
        <v>1370</v>
      </c>
      <c r="C156" s="247"/>
      <c r="D156" s="247"/>
      <c r="E156" s="247"/>
      <c r="F156" s="247"/>
      <c r="G156" s="247"/>
      <c r="H156" s="247"/>
      <c r="I156" s="247"/>
      <c r="J156" s="247"/>
      <c r="K156" s="247"/>
      <c r="L156" s="247"/>
      <c r="M156" s="247"/>
      <c r="N156" s="247"/>
      <c r="O156" s="247"/>
      <c r="P156" s="302" t="s">
        <v>1370</v>
      </c>
      <c r="Q156" s="247"/>
      <c r="R156" s="247"/>
      <c r="S156" s="247"/>
      <c r="T156" s="247"/>
      <c r="U156" s="247"/>
      <c r="V156" s="247"/>
      <c r="W156" s="247"/>
      <c r="X156" s="247"/>
      <c r="Y156" s="302" t="s">
        <v>1370</v>
      </c>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row>
    <row r="157" spans="2:50" ht="39.75" customHeight="1" x14ac:dyDescent="0.25">
      <c r="B157" s="303" t="s">
        <v>1681</v>
      </c>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row>
    <row r="158" spans="2:50" ht="12.6" customHeight="1" x14ac:dyDescent="0.25">
      <c r="B158" s="302" t="s">
        <v>1370</v>
      </c>
      <c r="C158" s="247"/>
      <c r="D158" s="247"/>
      <c r="E158" s="247"/>
      <c r="F158" s="247"/>
      <c r="G158" s="247"/>
      <c r="H158" s="247"/>
      <c r="I158" s="247"/>
      <c r="J158" s="247"/>
      <c r="K158" s="247"/>
      <c r="L158" s="247"/>
      <c r="M158" s="247"/>
      <c r="N158" s="247"/>
      <c r="O158" s="247"/>
      <c r="P158" s="261" t="s">
        <v>1370</v>
      </c>
      <c r="Q158" s="247"/>
      <c r="R158" s="247"/>
      <c r="S158" s="247"/>
      <c r="T158" s="247"/>
      <c r="U158" s="247"/>
      <c r="V158" s="247"/>
      <c r="W158" s="247"/>
      <c r="X158" s="247"/>
      <c r="Y158" s="261" t="s">
        <v>1370</v>
      </c>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row>
    <row r="159" spans="2:50" ht="201.6" hidden="1" customHeight="1" x14ac:dyDescent="0.25"/>
    <row r="160" spans="2:50" ht="5.0999999999999996" customHeight="1" x14ac:dyDescent="0.25"/>
    <row r="161" spans="2:50" ht="12.2" customHeight="1" x14ac:dyDescent="0.25">
      <c r="B161" s="268" t="s">
        <v>1548</v>
      </c>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68" t="s">
        <v>1370</v>
      </c>
      <c r="AP161" s="247"/>
      <c r="AQ161" s="247"/>
      <c r="AR161" s="247"/>
      <c r="AS161" s="247"/>
      <c r="AT161" s="247"/>
      <c r="AU161" s="247"/>
      <c r="AV161" s="247"/>
      <c r="AW161" s="247"/>
      <c r="AX161" s="247"/>
    </row>
    <row r="162" spans="2:50" ht="12.2" customHeight="1" x14ac:dyDescent="0.25">
      <c r="B162" s="269" t="s">
        <v>1549</v>
      </c>
      <c r="C162" s="247"/>
      <c r="D162" s="247"/>
      <c r="E162" s="247"/>
      <c r="F162" s="247"/>
      <c r="G162" s="247"/>
      <c r="H162" s="247"/>
      <c r="I162" s="247"/>
      <c r="J162" s="301" t="s">
        <v>683</v>
      </c>
      <c r="K162" s="247"/>
      <c r="L162" s="247"/>
      <c r="M162" s="247"/>
      <c r="N162" s="247"/>
      <c r="O162" s="247"/>
      <c r="P162" s="301" t="s">
        <v>1550</v>
      </c>
      <c r="Q162" s="247"/>
      <c r="R162" s="247"/>
      <c r="S162" s="247"/>
      <c r="T162" s="247"/>
      <c r="U162" s="247"/>
      <c r="V162" s="247"/>
      <c r="W162" s="247"/>
      <c r="X162" s="247"/>
      <c r="Y162" s="301" t="s">
        <v>1551</v>
      </c>
      <c r="Z162" s="247"/>
      <c r="AA162" s="247"/>
      <c r="AB162" s="247"/>
      <c r="AC162" s="247"/>
      <c r="AD162" s="247"/>
      <c r="AE162" s="247"/>
      <c r="AF162" s="247"/>
      <c r="AG162" s="301" t="s">
        <v>1550</v>
      </c>
      <c r="AH162" s="247"/>
      <c r="AI162" s="247"/>
      <c r="AJ162" s="247"/>
      <c r="AK162" s="247"/>
      <c r="AL162" s="247"/>
      <c r="AM162" s="247"/>
      <c r="AN162" s="247"/>
      <c r="AO162" s="301" t="s">
        <v>1370</v>
      </c>
      <c r="AP162" s="247"/>
      <c r="AQ162" s="247"/>
      <c r="AR162" s="247"/>
      <c r="AS162" s="247"/>
      <c r="AT162" s="247"/>
      <c r="AU162" s="247"/>
      <c r="AV162" s="247"/>
      <c r="AW162" s="247"/>
      <c r="AX162" s="247"/>
    </row>
    <row r="163" spans="2:50" ht="12.2" customHeight="1" x14ac:dyDescent="0.25">
      <c r="B163" s="280" t="s">
        <v>1552</v>
      </c>
      <c r="C163" s="247"/>
      <c r="D163" s="247"/>
      <c r="E163" s="247"/>
      <c r="F163" s="247"/>
      <c r="G163" s="247"/>
      <c r="H163" s="247"/>
      <c r="I163" s="247"/>
      <c r="J163" s="296">
        <v>24527</v>
      </c>
      <c r="K163" s="247"/>
      <c r="L163" s="247"/>
      <c r="M163" s="247"/>
      <c r="N163" s="247"/>
      <c r="O163" s="247"/>
      <c r="P163" s="300">
        <v>0.99906313999999996</v>
      </c>
      <c r="Q163" s="247"/>
      <c r="R163" s="247"/>
      <c r="S163" s="247"/>
      <c r="T163" s="247"/>
      <c r="U163" s="247"/>
      <c r="V163" s="247"/>
      <c r="W163" s="247"/>
      <c r="X163" s="247"/>
      <c r="Y163" s="282">
        <v>11029748443.82</v>
      </c>
      <c r="Z163" s="247"/>
      <c r="AA163" s="247"/>
      <c r="AB163" s="247"/>
      <c r="AC163" s="247"/>
      <c r="AD163" s="247"/>
      <c r="AE163" s="247"/>
      <c r="AF163" s="247"/>
      <c r="AG163" s="300">
        <v>0.99837165000000005</v>
      </c>
      <c r="AH163" s="247"/>
      <c r="AI163" s="247"/>
      <c r="AJ163" s="247"/>
      <c r="AK163" s="247"/>
      <c r="AL163" s="247"/>
      <c r="AM163" s="247"/>
      <c r="AN163" s="247"/>
      <c r="AO163" s="261" t="s">
        <v>1370</v>
      </c>
      <c r="AP163" s="247"/>
      <c r="AQ163" s="247"/>
      <c r="AR163" s="247"/>
      <c r="AS163" s="247"/>
      <c r="AT163" s="247"/>
      <c r="AU163" s="247"/>
      <c r="AV163" s="247"/>
      <c r="AW163" s="247"/>
      <c r="AX163" s="247"/>
    </row>
    <row r="164" spans="2:50" ht="12.2" customHeight="1" x14ac:dyDescent="0.25">
      <c r="B164" s="280" t="s">
        <v>1553</v>
      </c>
      <c r="C164" s="247"/>
      <c r="D164" s="247"/>
      <c r="E164" s="247"/>
      <c r="F164" s="247"/>
      <c r="G164" s="247"/>
      <c r="H164" s="247"/>
      <c r="I164" s="247"/>
      <c r="J164" s="296">
        <v>11</v>
      </c>
      <c r="K164" s="247"/>
      <c r="L164" s="247"/>
      <c r="M164" s="247"/>
      <c r="N164" s="247"/>
      <c r="O164" s="247"/>
      <c r="P164" s="300">
        <v>4.4807000000000001E-4</v>
      </c>
      <c r="Q164" s="247"/>
      <c r="R164" s="247"/>
      <c r="S164" s="247"/>
      <c r="T164" s="247"/>
      <c r="U164" s="247"/>
      <c r="V164" s="247"/>
      <c r="W164" s="247"/>
      <c r="X164" s="247"/>
      <c r="Y164" s="282">
        <v>8446100.8399999999</v>
      </c>
      <c r="Z164" s="247"/>
      <c r="AA164" s="247"/>
      <c r="AB164" s="247"/>
      <c r="AC164" s="247"/>
      <c r="AD164" s="247"/>
      <c r="AE164" s="247"/>
      <c r="AF164" s="247"/>
      <c r="AG164" s="300">
        <v>7.6451000000000004E-4</v>
      </c>
      <c r="AH164" s="247"/>
      <c r="AI164" s="247"/>
      <c r="AJ164" s="247"/>
      <c r="AK164" s="247"/>
      <c r="AL164" s="247"/>
      <c r="AM164" s="247"/>
      <c r="AN164" s="247"/>
      <c r="AO164" s="261" t="s">
        <v>1370</v>
      </c>
      <c r="AP164" s="247"/>
      <c r="AQ164" s="247"/>
      <c r="AR164" s="247"/>
      <c r="AS164" s="247"/>
      <c r="AT164" s="247"/>
      <c r="AU164" s="247"/>
      <c r="AV164" s="247"/>
      <c r="AW164" s="247"/>
      <c r="AX164" s="247"/>
    </row>
    <row r="165" spans="2:50" ht="12.2" customHeight="1" x14ac:dyDescent="0.25">
      <c r="B165" s="280" t="s">
        <v>1554</v>
      </c>
      <c r="C165" s="247"/>
      <c r="D165" s="247"/>
      <c r="E165" s="247"/>
      <c r="F165" s="247"/>
      <c r="G165" s="247"/>
      <c r="H165" s="247"/>
      <c r="I165" s="247"/>
      <c r="J165" s="296">
        <v>2</v>
      </c>
      <c r="K165" s="247"/>
      <c r="L165" s="247"/>
      <c r="M165" s="247"/>
      <c r="N165" s="247"/>
      <c r="O165" s="247"/>
      <c r="P165" s="300">
        <v>8.1470000000000004E-5</v>
      </c>
      <c r="Q165" s="247"/>
      <c r="R165" s="247"/>
      <c r="S165" s="247"/>
      <c r="T165" s="247"/>
      <c r="U165" s="247"/>
      <c r="V165" s="247"/>
      <c r="W165" s="247"/>
      <c r="X165" s="247"/>
      <c r="Y165" s="282">
        <v>1723747.38</v>
      </c>
      <c r="Z165" s="247"/>
      <c r="AA165" s="247"/>
      <c r="AB165" s="247"/>
      <c r="AC165" s="247"/>
      <c r="AD165" s="247"/>
      <c r="AE165" s="247"/>
      <c r="AF165" s="247"/>
      <c r="AG165" s="300">
        <v>1.5602699999999999E-4</v>
      </c>
      <c r="AH165" s="247"/>
      <c r="AI165" s="247"/>
      <c r="AJ165" s="247"/>
      <c r="AK165" s="247"/>
      <c r="AL165" s="247"/>
      <c r="AM165" s="247"/>
      <c r="AN165" s="247"/>
      <c r="AO165" s="261" t="s">
        <v>1370</v>
      </c>
      <c r="AP165" s="247"/>
      <c r="AQ165" s="247"/>
      <c r="AR165" s="247"/>
      <c r="AS165" s="247"/>
      <c r="AT165" s="247"/>
      <c r="AU165" s="247"/>
      <c r="AV165" s="247"/>
      <c r="AW165" s="247"/>
      <c r="AX165" s="247"/>
    </row>
    <row r="166" spans="2:50" ht="12.2" customHeight="1" thickBot="1" x14ac:dyDescent="0.3">
      <c r="B166" s="280" t="s">
        <v>1555</v>
      </c>
      <c r="C166" s="247"/>
      <c r="D166" s="247"/>
      <c r="E166" s="247"/>
      <c r="F166" s="247"/>
      <c r="G166" s="247"/>
      <c r="H166" s="247"/>
      <c r="I166" s="247"/>
      <c r="J166" s="296">
        <v>10</v>
      </c>
      <c r="K166" s="247"/>
      <c r="L166" s="247"/>
      <c r="M166" s="247"/>
      <c r="N166" s="247"/>
      <c r="O166" s="247"/>
      <c r="P166" s="300">
        <v>4.0733000000000002E-4</v>
      </c>
      <c r="Q166" s="247"/>
      <c r="R166" s="247"/>
      <c r="S166" s="247"/>
      <c r="T166" s="247"/>
      <c r="U166" s="247"/>
      <c r="V166" s="247"/>
      <c r="W166" s="247"/>
      <c r="X166" s="247"/>
      <c r="Y166" s="282">
        <v>7819737.5599999996</v>
      </c>
      <c r="Z166" s="247"/>
      <c r="AA166" s="247"/>
      <c r="AB166" s="247"/>
      <c r="AC166" s="247"/>
      <c r="AD166" s="247"/>
      <c r="AE166" s="247"/>
      <c r="AF166" s="247"/>
      <c r="AG166" s="300">
        <v>7.0781299999999995E-4</v>
      </c>
      <c r="AH166" s="247"/>
      <c r="AI166" s="247"/>
      <c r="AJ166" s="247"/>
      <c r="AK166" s="247"/>
      <c r="AL166" s="247"/>
      <c r="AM166" s="247"/>
      <c r="AN166" s="247"/>
      <c r="AO166" s="261" t="s">
        <v>1370</v>
      </c>
      <c r="AP166" s="247"/>
      <c r="AQ166" s="247"/>
      <c r="AR166" s="247"/>
      <c r="AS166" s="247"/>
      <c r="AT166" s="247"/>
      <c r="AU166" s="247"/>
      <c r="AV166" s="247"/>
      <c r="AW166" s="247"/>
      <c r="AX166" s="247"/>
    </row>
    <row r="167" spans="2:50" ht="12.2" customHeight="1" thickTop="1" x14ac:dyDescent="0.25">
      <c r="B167" s="260" t="s">
        <v>96</v>
      </c>
      <c r="C167" s="247"/>
      <c r="D167" s="247"/>
      <c r="E167" s="247"/>
      <c r="F167" s="247"/>
      <c r="G167" s="247"/>
      <c r="H167" s="247"/>
      <c r="I167" s="247"/>
      <c r="J167" s="304">
        <v>24550</v>
      </c>
      <c r="K167" s="305"/>
      <c r="L167" s="305"/>
      <c r="M167" s="305"/>
      <c r="N167" s="305"/>
      <c r="O167" s="305"/>
      <c r="P167" s="306">
        <v>1.0000000099999999</v>
      </c>
      <c r="Q167" s="305"/>
      <c r="R167" s="305"/>
      <c r="S167" s="305"/>
      <c r="T167" s="305"/>
      <c r="U167" s="305"/>
      <c r="V167" s="305"/>
      <c r="W167" s="305"/>
      <c r="X167" s="305"/>
      <c r="Y167" s="307">
        <v>11047738029.6</v>
      </c>
      <c r="Z167" s="305"/>
      <c r="AA167" s="305"/>
      <c r="AB167" s="305"/>
      <c r="AC167" s="305"/>
      <c r="AD167" s="305"/>
      <c r="AE167" s="305"/>
      <c r="AF167" s="305"/>
      <c r="AG167" s="306">
        <v>1</v>
      </c>
      <c r="AH167" s="305"/>
      <c r="AI167" s="305"/>
      <c r="AJ167" s="305"/>
      <c r="AK167" s="305"/>
      <c r="AL167" s="305"/>
      <c r="AM167" s="305"/>
      <c r="AN167" s="305"/>
      <c r="AO167" s="261" t="s">
        <v>1370</v>
      </c>
      <c r="AP167" s="247"/>
      <c r="AQ167" s="247"/>
      <c r="AR167" s="247"/>
      <c r="AS167" s="247"/>
      <c r="AT167" s="247"/>
      <c r="AU167" s="247"/>
      <c r="AV167" s="247"/>
      <c r="AW167" s="247"/>
      <c r="AX167" s="247"/>
    </row>
    <row r="168" spans="2:50" ht="10.7" customHeight="1" x14ac:dyDescent="0.25">
      <c r="B168" s="267" t="s">
        <v>1370</v>
      </c>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row>
    <row r="169" spans="2:50" ht="10.7" customHeight="1" x14ac:dyDescent="0.25">
      <c r="B169" s="249" t="s">
        <v>1370</v>
      </c>
      <c r="C169" s="247"/>
      <c r="D169" s="247"/>
      <c r="E169" s="247"/>
      <c r="F169" s="247"/>
      <c r="G169" s="247"/>
      <c r="H169" s="247"/>
      <c r="I169" s="247"/>
      <c r="J169" s="250" t="s">
        <v>1370</v>
      </c>
      <c r="K169" s="247"/>
      <c r="L169" s="247"/>
      <c r="M169" s="247"/>
      <c r="N169" s="247"/>
      <c r="O169" s="247"/>
      <c r="P169" s="250" t="s">
        <v>1370</v>
      </c>
      <c r="Q169" s="247"/>
      <c r="R169" s="247"/>
      <c r="S169" s="247"/>
      <c r="T169" s="247"/>
      <c r="U169" s="247"/>
      <c r="V169" s="247"/>
      <c r="W169" s="247"/>
      <c r="X169" s="247"/>
      <c r="Y169" s="250" t="s">
        <v>1370</v>
      </c>
      <c r="Z169" s="247"/>
      <c r="AA169" s="247"/>
      <c r="AB169" s="247"/>
      <c r="AC169" s="247"/>
      <c r="AD169" s="247"/>
      <c r="AE169" s="247"/>
      <c r="AF169" s="247"/>
      <c r="AG169" s="250" t="s">
        <v>1370</v>
      </c>
      <c r="AH169" s="247"/>
      <c r="AI169" s="247"/>
      <c r="AJ169" s="247"/>
      <c r="AK169" s="247"/>
      <c r="AL169" s="247"/>
      <c r="AM169" s="247"/>
      <c r="AN169" s="247"/>
      <c r="AO169" s="250" t="s">
        <v>1370</v>
      </c>
      <c r="AP169" s="247"/>
      <c r="AQ169" s="247"/>
      <c r="AR169" s="247"/>
      <c r="AS169" s="247"/>
      <c r="AT169" s="247"/>
      <c r="AU169" s="247"/>
      <c r="AV169" s="247"/>
      <c r="AW169" s="247"/>
      <c r="AX169" s="247"/>
    </row>
    <row r="170" spans="2:50" ht="12.2" customHeight="1" x14ac:dyDescent="0.25">
      <c r="B170" s="268" t="s">
        <v>1556</v>
      </c>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68" t="s">
        <v>1370</v>
      </c>
      <c r="AP170" s="247"/>
      <c r="AQ170" s="247"/>
      <c r="AR170" s="247"/>
      <c r="AS170" s="247"/>
      <c r="AT170" s="247"/>
      <c r="AU170" s="247"/>
      <c r="AV170" s="247"/>
      <c r="AW170" s="247"/>
      <c r="AX170" s="247"/>
    </row>
    <row r="171" spans="2:50" ht="12.2" customHeight="1" x14ac:dyDescent="0.25">
      <c r="B171" s="269" t="s">
        <v>1557</v>
      </c>
      <c r="C171" s="247"/>
      <c r="D171" s="247"/>
      <c r="E171" s="247"/>
      <c r="F171" s="247"/>
      <c r="G171" s="247"/>
      <c r="H171" s="247"/>
      <c r="I171" s="247"/>
      <c r="J171" s="301" t="s">
        <v>683</v>
      </c>
      <c r="K171" s="247"/>
      <c r="L171" s="247"/>
      <c r="M171" s="247"/>
      <c r="N171" s="247"/>
      <c r="O171" s="247"/>
      <c r="P171" s="301" t="s">
        <v>1550</v>
      </c>
      <c r="Q171" s="247"/>
      <c r="R171" s="247"/>
      <c r="S171" s="247"/>
      <c r="T171" s="247"/>
      <c r="U171" s="247"/>
      <c r="V171" s="247"/>
      <c r="W171" s="247"/>
      <c r="X171" s="247"/>
      <c r="Y171" s="301" t="s">
        <v>1551</v>
      </c>
      <c r="Z171" s="247"/>
      <c r="AA171" s="247"/>
      <c r="AB171" s="247"/>
      <c r="AC171" s="247"/>
      <c r="AD171" s="247"/>
      <c r="AE171" s="247"/>
      <c r="AF171" s="247"/>
      <c r="AG171" s="301" t="s">
        <v>1550</v>
      </c>
      <c r="AH171" s="247"/>
      <c r="AI171" s="247"/>
      <c r="AJ171" s="247"/>
      <c r="AK171" s="247"/>
      <c r="AL171" s="247"/>
      <c r="AM171" s="247"/>
      <c r="AN171" s="247"/>
      <c r="AO171" s="301" t="s">
        <v>1370</v>
      </c>
      <c r="AP171" s="247"/>
      <c r="AQ171" s="247"/>
      <c r="AR171" s="247"/>
      <c r="AS171" s="247"/>
      <c r="AT171" s="247"/>
      <c r="AU171" s="247"/>
      <c r="AV171" s="247"/>
      <c r="AW171" s="247"/>
      <c r="AX171" s="247"/>
    </row>
    <row r="172" spans="2:50" ht="12.2" customHeight="1" x14ac:dyDescent="0.25">
      <c r="B172" s="280" t="s">
        <v>1334</v>
      </c>
      <c r="C172" s="247"/>
      <c r="D172" s="247"/>
      <c r="E172" s="247"/>
      <c r="F172" s="247"/>
      <c r="G172" s="247"/>
      <c r="H172" s="247"/>
      <c r="I172" s="247"/>
      <c r="J172" s="296">
        <v>10932</v>
      </c>
      <c r="K172" s="247"/>
      <c r="L172" s="247"/>
      <c r="M172" s="247"/>
      <c r="N172" s="247"/>
      <c r="O172" s="247"/>
      <c r="P172" s="300">
        <v>0.44529531568228098</v>
      </c>
      <c r="Q172" s="247"/>
      <c r="R172" s="247"/>
      <c r="S172" s="247"/>
      <c r="T172" s="247"/>
      <c r="U172" s="247"/>
      <c r="V172" s="247"/>
      <c r="W172" s="247"/>
      <c r="X172" s="247"/>
      <c r="Y172" s="282">
        <v>5624329387.4399996</v>
      </c>
      <c r="Z172" s="247"/>
      <c r="AA172" s="247"/>
      <c r="AB172" s="247"/>
      <c r="AC172" s="247"/>
      <c r="AD172" s="247"/>
      <c r="AE172" s="247"/>
      <c r="AF172" s="247"/>
      <c r="AG172" s="300">
        <v>0.50909329786521396</v>
      </c>
      <c r="AH172" s="247"/>
      <c r="AI172" s="247"/>
      <c r="AJ172" s="247"/>
      <c r="AK172" s="247"/>
      <c r="AL172" s="247"/>
      <c r="AM172" s="247"/>
      <c r="AN172" s="247"/>
      <c r="AO172" s="261" t="s">
        <v>1370</v>
      </c>
      <c r="AP172" s="247"/>
      <c r="AQ172" s="247"/>
      <c r="AR172" s="247"/>
      <c r="AS172" s="247"/>
      <c r="AT172" s="247"/>
      <c r="AU172" s="247"/>
      <c r="AV172" s="247"/>
      <c r="AW172" s="247"/>
      <c r="AX172" s="247"/>
    </row>
    <row r="173" spans="2:50" ht="12.2" customHeight="1" x14ac:dyDescent="0.25">
      <c r="B173" s="280" t="s">
        <v>1333</v>
      </c>
      <c r="C173" s="247"/>
      <c r="D173" s="247"/>
      <c r="E173" s="247"/>
      <c r="F173" s="247"/>
      <c r="G173" s="247"/>
      <c r="H173" s="247"/>
      <c r="I173" s="247"/>
      <c r="J173" s="296">
        <v>1326</v>
      </c>
      <c r="K173" s="247"/>
      <c r="L173" s="247"/>
      <c r="M173" s="247"/>
      <c r="N173" s="247"/>
      <c r="O173" s="247"/>
      <c r="P173" s="300">
        <v>5.4012219959266798E-2</v>
      </c>
      <c r="Q173" s="247"/>
      <c r="R173" s="247"/>
      <c r="S173" s="247"/>
      <c r="T173" s="247"/>
      <c r="U173" s="247"/>
      <c r="V173" s="247"/>
      <c r="W173" s="247"/>
      <c r="X173" s="247"/>
      <c r="Y173" s="282">
        <v>367296656.44</v>
      </c>
      <c r="Z173" s="247"/>
      <c r="AA173" s="247"/>
      <c r="AB173" s="247"/>
      <c r="AC173" s="247"/>
      <c r="AD173" s="247"/>
      <c r="AE173" s="247"/>
      <c r="AF173" s="247"/>
      <c r="AG173" s="300">
        <v>3.3246322048541402E-2</v>
      </c>
      <c r="AH173" s="247"/>
      <c r="AI173" s="247"/>
      <c r="AJ173" s="247"/>
      <c r="AK173" s="247"/>
      <c r="AL173" s="247"/>
      <c r="AM173" s="247"/>
      <c r="AN173" s="247"/>
      <c r="AO173" s="261" t="s">
        <v>1370</v>
      </c>
      <c r="AP173" s="247"/>
      <c r="AQ173" s="247"/>
      <c r="AR173" s="247"/>
      <c r="AS173" s="247"/>
      <c r="AT173" s="247"/>
      <c r="AU173" s="247"/>
      <c r="AV173" s="247"/>
      <c r="AW173" s="247"/>
      <c r="AX173" s="247"/>
    </row>
    <row r="174" spans="2:50" ht="12.2" customHeight="1" x14ac:dyDescent="0.25">
      <c r="B174" s="280" t="s">
        <v>1343</v>
      </c>
      <c r="C174" s="247"/>
      <c r="D174" s="247"/>
      <c r="E174" s="247"/>
      <c r="F174" s="247"/>
      <c r="G174" s="247"/>
      <c r="H174" s="247"/>
      <c r="I174" s="247"/>
      <c r="J174" s="296">
        <v>1295</v>
      </c>
      <c r="K174" s="247"/>
      <c r="L174" s="247"/>
      <c r="M174" s="247"/>
      <c r="N174" s="247"/>
      <c r="O174" s="247"/>
      <c r="P174" s="300">
        <v>5.2749490835030499E-2</v>
      </c>
      <c r="Q174" s="247"/>
      <c r="R174" s="247"/>
      <c r="S174" s="247"/>
      <c r="T174" s="247"/>
      <c r="U174" s="247"/>
      <c r="V174" s="247"/>
      <c r="W174" s="247"/>
      <c r="X174" s="247"/>
      <c r="Y174" s="282">
        <v>300743673.56999999</v>
      </c>
      <c r="Z174" s="247"/>
      <c r="AA174" s="247"/>
      <c r="AB174" s="247"/>
      <c r="AC174" s="247"/>
      <c r="AD174" s="247"/>
      <c r="AE174" s="247"/>
      <c r="AF174" s="247"/>
      <c r="AG174" s="300">
        <v>2.7222194512960301E-2</v>
      </c>
      <c r="AH174" s="247"/>
      <c r="AI174" s="247"/>
      <c r="AJ174" s="247"/>
      <c r="AK174" s="247"/>
      <c r="AL174" s="247"/>
      <c r="AM174" s="247"/>
      <c r="AN174" s="247"/>
      <c r="AO174" s="261" t="s">
        <v>1370</v>
      </c>
      <c r="AP174" s="247"/>
      <c r="AQ174" s="247"/>
      <c r="AR174" s="247"/>
      <c r="AS174" s="247"/>
      <c r="AT174" s="247"/>
      <c r="AU174" s="247"/>
      <c r="AV174" s="247"/>
      <c r="AW174" s="247"/>
      <c r="AX174" s="247"/>
    </row>
    <row r="175" spans="2:50" ht="12.2" customHeight="1" x14ac:dyDescent="0.25">
      <c r="B175" s="280" t="s">
        <v>1341</v>
      </c>
      <c r="C175" s="247"/>
      <c r="D175" s="247"/>
      <c r="E175" s="247"/>
      <c r="F175" s="247"/>
      <c r="G175" s="247"/>
      <c r="H175" s="247"/>
      <c r="I175" s="247"/>
      <c r="J175" s="296">
        <v>10997</v>
      </c>
      <c r="K175" s="247"/>
      <c r="L175" s="247"/>
      <c r="M175" s="247"/>
      <c r="N175" s="247"/>
      <c r="O175" s="247"/>
      <c r="P175" s="300">
        <v>0.44794297352342199</v>
      </c>
      <c r="Q175" s="247"/>
      <c r="R175" s="247"/>
      <c r="S175" s="247"/>
      <c r="T175" s="247"/>
      <c r="U175" s="247"/>
      <c r="V175" s="247"/>
      <c r="W175" s="247"/>
      <c r="X175" s="247"/>
      <c r="Y175" s="282">
        <v>4755368312.1499996</v>
      </c>
      <c r="Z175" s="247"/>
      <c r="AA175" s="247"/>
      <c r="AB175" s="247"/>
      <c r="AC175" s="247"/>
      <c r="AD175" s="247"/>
      <c r="AE175" s="247"/>
      <c r="AF175" s="247"/>
      <c r="AG175" s="300">
        <v>0.430438185573285</v>
      </c>
      <c r="AH175" s="247"/>
      <c r="AI175" s="247"/>
      <c r="AJ175" s="247"/>
      <c r="AK175" s="247"/>
      <c r="AL175" s="247"/>
      <c r="AM175" s="247"/>
      <c r="AN175" s="247"/>
      <c r="AO175" s="261" t="s">
        <v>1370</v>
      </c>
      <c r="AP175" s="247"/>
      <c r="AQ175" s="247"/>
      <c r="AR175" s="247"/>
      <c r="AS175" s="247"/>
      <c r="AT175" s="247"/>
      <c r="AU175" s="247"/>
      <c r="AV175" s="247"/>
      <c r="AW175" s="247"/>
      <c r="AX175" s="247"/>
    </row>
    <row r="176" spans="2:50" ht="12.2" customHeight="1" thickBot="1" x14ac:dyDescent="0.3">
      <c r="B176" s="280" t="s">
        <v>94</v>
      </c>
      <c r="C176" s="247"/>
      <c r="D176" s="247"/>
      <c r="E176" s="247"/>
      <c r="F176" s="247"/>
      <c r="G176" s="247"/>
      <c r="H176" s="247"/>
      <c r="I176" s="247"/>
      <c r="J176" s="296">
        <v>0</v>
      </c>
      <c r="K176" s="247"/>
      <c r="L176" s="247"/>
      <c r="M176" s="247"/>
      <c r="N176" s="247"/>
      <c r="O176" s="247"/>
      <c r="P176" s="300">
        <v>0</v>
      </c>
      <c r="Q176" s="247"/>
      <c r="R176" s="247"/>
      <c r="S176" s="247"/>
      <c r="T176" s="247"/>
      <c r="U176" s="247"/>
      <c r="V176" s="247"/>
      <c r="W176" s="247"/>
      <c r="X176" s="247"/>
      <c r="Y176" s="282">
        <v>0</v>
      </c>
      <c r="Z176" s="247"/>
      <c r="AA176" s="247"/>
      <c r="AB176" s="247"/>
      <c r="AC176" s="247"/>
      <c r="AD176" s="247"/>
      <c r="AE176" s="247"/>
      <c r="AF176" s="247"/>
      <c r="AG176" s="300">
        <v>0</v>
      </c>
      <c r="AH176" s="247"/>
      <c r="AI176" s="247"/>
      <c r="AJ176" s="247"/>
      <c r="AK176" s="247"/>
      <c r="AL176" s="247"/>
      <c r="AM176" s="247"/>
      <c r="AN176" s="247"/>
      <c r="AO176" s="261" t="s">
        <v>1370</v>
      </c>
      <c r="AP176" s="247"/>
      <c r="AQ176" s="247"/>
      <c r="AR176" s="247"/>
      <c r="AS176" s="247"/>
      <c r="AT176" s="247"/>
      <c r="AU176" s="247"/>
      <c r="AV176" s="247"/>
      <c r="AW176" s="247"/>
      <c r="AX176" s="247"/>
    </row>
    <row r="177" spans="2:50" ht="12.2" customHeight="1" thickTop="1" x14ac:dyDescent="0.25">
      <c r="B177" s="260" t="s">
        <v>96</v>
      </c>
      <c r="C177" s="247"/>
      <c r="D177" s="247"/>
      <c r="E177" s="247"/>
      <c r="F177" s="247"/>
      <c r="G177" s="247"/>
      <c r="H177" s="247"/>
      <c r="I177" s="247"/>
      <c r="J177" s="304">
        <v>24550</v>
      </c>
      <c r="K177" s="305"/>
      <c r="L177" s="305"/>
      <c r="M177" s="305"/>
      <c r="N177" s="305"/>
      <c r="O177" s="305"/>
      <c r="P177" s="306">
        <v>1</v>
      </c>
      <c r="Q177" s="305"/>
      <c r="R177" s="305"/>
      <c r="S177" s="305"/>
      <c r="T177" s="305"/>
      <c r="U177" s="305"/>
      <c r="V177" s="305"/>
      <c r="W177" s="305"/>
      <c r="X177" s="305"/>
      <c r="Y177" s="307">
        <v>11047738029.6</v>
      </c>
      <c r="Z177" s="305"/>
      <c r="AA177" s="305"/>
      <c r="AB177" s="305"/>
      <c r="AC177" s="305"/>
      <c r="AD177" s="305"/>
      <c r="AE177" s="305"/>
      <c r="AF177" s="305"/>
      <c r="AG177" s="306">
        <v>1</v>
      </c>
      <c r="AH177" s="305"/>
      <c r="AI177" s="305"/>
      <c r="AJ177" s="305"/>
      <c r="AK177" s="305"/>
      <c r="AL177" s="305"/>
      <c r="AM177" s="305"/>
      <c r="AN177" s="305"/>
      <c r="AO177" s="261" t="s">
        <v>1370</v>
      </c>
      <c r="AP177" s="247"/>
      <c r="AQ177" s="247"/>
      <c r="AR177" s="247"/>
      <c r="AS177" s="247"/>
      <c r="AT177" s="247"/>
      <c r="AU177" s="247"/>
      <c r="AV177" s="247"/>
      <c r="AW177" s="247"/>
      <c r="AX177" s="247"/>
    </row>
    <row r="178" spans="2:50" ht="10.7" customHeight="1" x14ac:dyDescent="0.25">
      <c r="B178" s="267" t="s">
        <v>1370</v>
      </c>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row>
    <row r="179" spans="2:50" ht="10.7" customHeight="1" x14ac:dyDescent="0.25">
      <c r="B179" s="249" t="s">
        <v>1370</v>
      </c>
      <c r="C179" s="247"/>
      <c r="D179" s="247"/>
      <c r="E179" s="247"/>
      <c r="F179" s="247"/>
      <c r="G179" s="247"/>
      <c r="H179" s="247"/>
      <c r="I179" s="247"/>
      <c r="J179" s="250" t="s">
        <v>1370</v>
      </c>
      <c r="K179" s="247"/>
      <c r="L179" s="247"/>
      <c r="M179" s="247"/>
      <c r="N179" s="247"/>
      <c r="O179" s="247"/>
      <c r="P179" s="250" t="s">
        <v>1370</v>
      </c>
      <c r="Q179" s="247"/>
      <c r="R179" s="247"/>
      <c r="S179" s="247"/>
      <c r="T179" s="247"/>
      <c r="U179" s="247"/>
      <c r="V179" s="247"/>
      <c r="W179" s="247"/>
      <c r="X179" s="247"/>
      <c r="Y179" s="250" t="s">
        <v>1370</v>
      </c>
      <c r="Z179" s="247"/>
      <c r="AA179" s="247"/>
      <c r="AB179" s="247"/>
      <c r="AC179" s="247"/>
      <c r="AD179" s="247"/>
      <c r="AE179" s="247"/>
      <c r="AF179" s="247"/>
      <c r="AG179" s="250" t="s">
        <v>1370</v>
      </c>
      <c r="AH179" s="247"/>
      <c r="AI179" s="247"/>
      <c r="AJ179" s="247"/>
      <c r="AK179" s="247"/>
      <c r="AL179" s="247"/>
      <c r="AM179" s="247"/>
      <c r="AN179" s="247"/>
      <c r="AO179" s="250" t="s">
        <v>1370</v>
      </c>
      <c r="AP179" s="247"/>
      <c r="AQ179" s="247"/>
      <c r="AR179" s="247"/>
      <c r="AS179" s="247"/>
      <c r="AT179" s="247"/>
      <c r="AU179" s="247"/>
      <c r="AV179" s="247"/>
      <c r="AW179" s="247"/>
      <c r="AX179" s="247"/>
    </row>
    <row r="180" spans="2:50" ht="12.2" customHeight="1" x14ac:dyDescent="0.25">
      <c r="B180" s="268" t="s">
        <v>1558</v>
      </c>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68" t="s">
        <v>1370</v>
      </c>
      <c r="AP180" s="247"/>
      <c r="AQ180" s="247"/>
      <c r="AR180" s="247"/>
      <c r="AS180" s="247"/>
      <c r="AT180" s="247"/>
      <c r="AU180" s="247"/>
      <c r="AV180" s="247"/>
      <c r="AW180" s="247"/>
      <c r="AX180" s="247"/>
    </row>
    <row r="181" spans="2:50" ht="12.2" customHeight="1" x14ac:dyDescent="0.25">
      <c r="B181" s="269" t="s">
        <v>1559</v>
      </c>
      <c r="C181" s="247"/>
      <c r="D181" s="247"/>
      <c r="E181" s="247"/>
      <c r="F181" s="247"/>
      <c r="G181" s="247"/>
      <c r="H181" s="247"/>
      <c r="I181" s="247"/>
      <c r="J181" s="301" t="s">
        <v>683</v>
      </c>
      <c r="K181" s="247"/>
      <c r="L181" s="247"/>
      <c r="M181" s="247"/>
      <c r="N181" s="247"/>
      <c r="O181" s="247"/>
      <c r="P181" s="301" t="s">
        <v>1550</v>
      </c>
      <c r="Q181" s="247"/>
      <c r="R181" s="247"/>
      <c r="S181" s="247"/>
      <c r="T181" s="247"/>
      <c r="U181" s="247"/>
      <c r="V181" s="247"/>
      <c r="W181" s="247"/>
      <c r="X181" s="247"/>
      <c r="Y181" s="301" t="s">
        <v>1551</v>
      </c>
      <c r="Z181" s="247"/>
      <c r="AA181" s="247"/>
      <c r="AB181" s="247"/>
      <c r="AC181" s="247"/>
      <c r="AD181" s="247"/>
      <c r="AE181" s="247"/>
      <c r="AF181" s="247"/>
      <c r="AG181" s="301" t="s">
        <v>1550</v>
      </c>
      <c r="AH181" s="247"/>
      <c r="AI181" s="247"/>
      <c r="AJ181" s="247"/>
      <c r="AK181" s="247"/>
      <c r="AL181" s="247"/>
      <c r="AM181" s="247"/>
      <c r="AN181" s="247"/>
      <c r="AO181" s="301" t="s">
        <v>1370</v>
      </c>
      <c r="AP181" s="247"/>
      <c r="AQ181" s="247"/>
      <c r="AR181" s="247"/>
      <c r="AS181" s="247"/>
      <c r="AT181" s="247"/>
      <c r="AU181" s="247"/>
      <c r="AV181" s="247"/>
      <c r="AW181" s="247"/>
      <c r="AX181" s="247"/>
    </row>
    <row r="182" spans="2:50" ht="12.2" customHeight="1" x14ac:dyDescent="0.25">
      <c r="B182" s="280" t="s">
        <v>1384</v>
      </c>
      <c r="C182" s="247"/>
      <c r="D182" s="247"/>
      <c r="E182" s="247"/>
      <c r="F182" s="247"/>
      <c r="G182" s="247"/>
      <c r="H182" s="247"/>
      <c r="I182" s="247"/>
      <c r="J182" s="296">
        <v>16076</v>
      </c>
      <c r="K182" s="247"/>
      <c r="L182" s="247"/>
      <c r="M182" s="247"/>
      <c r="N182" s="247"/>
      <c r="O182" s="247"/>
      <c r="P182" s="300">
        <v>0.65482688391038701</v>
      </c>
      <c r="Q182" s="247"/>
      <c r="R182" s="247"/>
      <c r="S182" s="247"/>
      <c r="T182" s="247"/>
      <c r="U182" s="247"/>
      <c r="V182" s="247"/>
      <c r="W182" s="247"/>
      <c r="X182" s="247"/>
      <c r="Y182" s="282">
        <v>6713480756.29</v>
      </c>
      <c r="Z182" s="247"/>
      <c r="AA182" s="247"/>
      <c r="AB182" s="247"/>
      <c r="AC182" s="247"/>
      <c r="AD182" s="247"/>
      <c r="AE182" s="247"/>
      <c r="AF182" s="247"/>
      <c r="AG182" s="300">
        <v>0.607679213455523</v>
      </c>
      <c r="AH182" s="247"/>
      <c r="AI182" s="247"/>
      <c r="AJ182" s="247"/>
      <c r="AK182" s="247"/>
      <c r="AL182" s="247"/>
      <c r="AM182" s="247"/>
      <c r="AN182" s="247"/>
      <c r="AO182" s="261" t="s">
        <v>1370</v>
      </c>
      <c r="AP182" s="247"/>
      <c r="AQ182" s="247"/>
      <c r="AR182" s="247"/>
      <c r="AS182" s="247"/>
      <c r="AT182" s="247"/>
      <c r="AU182" s="247"/>
      <c r="AV182" s="247"/>
      <c r="AW182" s="247"/>
      <c r="AX182" s="247"/>
    </row>
    <row r="183" spans="2:50" ht="12.2" customHeight="1" thickBot="1" x14ac:dyDescent="0.3">
      <c r="B183" s="280" t="s">
        <v>1560</v>
      </c>
      <c r="C183" s="247"/>
      <c r="D183" s="247"/>
      <c r="E183" s="247"/>
      <c r="F183" s="247"/>
      <c r="G183" s="247"/>
      <c r="H183" s="247"/>
      <c r="I183" s="247"/>
      <c r="J183" s="296">
        <v>8474</v>
      </c>
      <c r="K183" s="247"/>
      <c r="L183" s="247"/>
      <c r="M183" s="247"/>
      <c r="N183" s="247"/>
      <c r="O183" s="247"/>
      <c r="P183" s="300">
        <v>0.34517311608961299</v>
      </c>
      <c r="Q183" s="247"/>
      <c r="R183" s="247"/>
      <c r="S183" s="247"/>
      <c r="T183" s="247"/>
      <c r="U183" s="247"/>
      <c r="V183" s="247"/>
      <c r="W183" s="247"/>
      <c r="X183" s="247"/>
      <c r="Y183" s="282">
        <v>4334257273.3100004</v>
      </c>
      <c r="Z183" s="247"/>
      <c r="AA183" s="247"/>
      <c r="AB183" s="247"/>
      <c r="AC183" s="247"/>
      <c r="AD183" s="247"/>
      <c r="AE183" s="247"/>
      <c r="AF183" s="247"/>
      <c r="AG183" s="300">
        <v>0.392320786544477</v>
      </c>
      <c r="AH183" s="247"/>
      <c r="AI183" s="247"/>
      <c r="AJ183" s="247"/>
      <c r="AK183" s="247"/>
      <c r="AL183" s="247"/>
      <c r="AM183" s="247"/>
      <c r="AN183" s="247"/>
      <c r="AO183" s="261" t="s">
        <v>1370</v>
      </c>
      <c r="AP183" s="247"/>
      <c r="AQ183" s="247"/>
      <c r="AR183" s="247"/>
      <c r="AS183" s="247"/>
      <c r="AT183" s="247"/>
      <c r="AU183" s="247"/>
      <c r="AV183" s="247"/>
      <c r="AW183" s="247"/>
      <c r="AX183" s="247"/>
    </row>
    <row r="184" spans="2:50" ht="12.2" customHeight="1" thickTop="1" x14ac:dyDescent="0.25">
      <c r="B184" s="260" t="s">
        <v>96</v>
      </c>
      <c r="C184" s="247"/>
      <c r="D184" s="247"/>
      <c r="E184" s="247"/>
      <c r="F184" s="247"/>
      <c r="G184" s="247"/>
      <c r="H184" s="247"/>
      <c r="I184" s="247"/>
      <c r="J184" s="304">
        <v>24550</v>
      </c>
      <c r="K184" s="305"/>
      <c r="L184" s="305"/>
      <c r="M184" s="305"/>
      <c r="N184" s="305"/>
      <c r="O184" s="305"/>
      <c r="P184" s="306">
        <v>1</v>
      </c>
      <c r="Q184" s="305"/>
      <c r="R184" s="305"/>
      <c r="S184" s="305"/>
      <c r="T184" s="305"/>
      <c r="U184" s="305"/>
      <c r="V184" s="305"/>
      <c r="W184" s="305"/>
      <c r="X184" s="305"/>
      <c r="Y184" s="307">
        <v>11047738029.6</v>
      </c>
      <c r="Z184" s="305"/>
      <c r="AA184" s="305"/>
      <c r="AB184" s="305"/>
      <c r="AC184" s="305"/>
      <c r="AD184" s="305"/>
      <c r="AE184" s="305"/>
      <c r="AF184" s="305"/>
      <c r="AG184" s="306">
        <v>1</v>
      </c>
      <c r="AH184" s="305"/>
      <c r="AI184" s="305"/>
      <c r="AJ184" s="305"/>
      <c r="AK184" s="305"/>
      <c r="AL184" s="305"/>
      <c r="AM184" s="305"/>
      <c r="AN184" s="305"/>
      <c r="AO184" s="261" t="s">
        <v>1370</v>
      </c>
      <c r="AP184" s="247"/>
      <c r="AQ184" s="247"/>
      <c r="AR184" s="247"/>
      <c r="AS184" s="247"/>
      <c r="AT184" s="247"/>
      <c r="AU184" s="247"/>
      <c r="AV184" s="247"/>
      <c r="AW184" s="247"/>
      <c r="AX184" s="247"/>
    </row>
    <row r="185" spans="2:50" ht="10.7" customHeight="1" x14ac:dyDescent="0.25">
      <c r="B185" s="267" t="s">
        <v>1370</v>
      </c>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row>
    <row r="186" spans="2:50" ht="10.7" customHeight="1" x14ac:dyDescent="0.25">
      <c r="B186" s="249" t="s">
        <v>1370</v>
      </c>
      <c r="C186" s="247"/>
      <c r="D186" s="247"/>
      <c r="E186" s="247"/>
      <c r="F186" s="247"/>
      <c r="G186" s="247"/>
      <c r="H186" s="247"/>
      <c r="I186" s="247"/>
      <c r="J186" s="250" t="s">
        <v>1370</v>
      </c>
      <c r="K186" s="247"/>
      <c r="L186" s="247"/>
      <c r="M186" s="247"/>
      <c r="N186" s="247"/>
      <c r="O186" s="247"/>
      <c r="P186" s="250" t="s">
        <v>1370</v>
      </c>
      <c r="Q186" s="247"/>
      <c r="R186" s="247"/>
      <c r="S186" s="247"/>
      <c r="T186" s="247"/>
      <c r="U186" s="247"/>
      <c r="V186" s="247"/>
      <c r="W186" s="247"/>
      <c r="X186" s="247"/>
      <c r="Y186" s="250" t="s">
        <v>1370</v>
      </c>
      <c r="Z186" s="247"/>
      <c r="AA186" s="247"/>
      <c r="AB186" s="247"/>
      <c r="AC186" s="247"/>
      <c r="AD186" s="247"/>
      <c r="AE186" s="247"/>
      <c r="AF186" s="247"/>
      <c r="AG186" s="250" t="s">
        <v>1370</v>
      </c>
      <c r="AH186" s="247"/>
      <c r="AI186" s="247"/>
      <c r="AJ186" s="247"/>
      <c r="AK186" s="247"/>
      <c r="AL186" s="247"/>
      <c r="AM186" s="247"/>
      <c r="AN186" s="247"/>
      <c r="AO186" s="250" t="s">
        <v>1370</v>
      </c>
      <c r="AP186" s="247"/>
      <c r="AQ186" s="247"/>
      <c r="AR186" s="247"/>
      <c r="AS186" s="247"/>
      <c r="AT186" s="247"/>
      <c r="AU186" s="247"/>
      <c r="AV186" s="247"/>
      <c r="AW186" s="247"/>
      <c r="AX186" s="247"/>
    </row>
    <row r="187" spans="2:50" ht="12.2" customHeight="1" x14ac:dyDescent="0.25">
      <c r="B187" s="268" t="s">
        <v>1561</v>
      </c>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68" t="s">
        <v>1370</v>
      </c>
      <c r="AP187" s="247"/>
      <c r="AQ187" s="247"/>
      <c r="AR187" s="247"/>
      <c r="AS187" s="247"/>
      <c r="AT187" s="247"/>
      <c r="AU187" s="247"/>
      <c r="AV187" s="247"/>
      <c r="AW187" s="247"/>
      <c r="AX187" s="247"/>
    </row>
    <row r="188" spans="2:50" ht="12.2" customHeight="1" x14ac:dyDescent="0.25">
      <c r="B188" s="269" t="s">
        <v>1562</v>
      </c>
      <c r="C188" s="247"/>
      <c r="D188" s="247"/>
      <c r="E188" s="247"/>
      <c r="F188" s="247"/>
      <c r="G188" s="247"/>
      <c r="H188" s="247"/>
      <c r="I188" s="247"/>
      <c r="J188" s="301" t="s">
        <v>683</v>
      </c>
      <c r="K188" s="247"/>
      <c r="L188" s="247"/>
      <c r="M188" s="247"/>
      <c r="N188" s="247"/>
      <c r="O188" s="247"/>
      <c r="P188" s="301" t="s">
        <v>1550</v>
      </c>
      <c r="Q188" s="247"/>
      <c r="R188" s="247"/>
      <c r="S188" s="247"/>
      <c r="T188" s="247"/>
      <c r="U188" s="247"/>
      <c r="V188" s="247"/>
      <c r="W188" s="247"/>
      <c r="X188" s="247"/>
      <c r="Y188" s="301" t="s">
        <v>1551</v>
      </c>
      <c r="Z188" s="247"/>
      <c r="AA188" s="247"/>
      <c r="AB188" s="247"/>
      <c r="AC188" s="247"/>
      <c r="AD188" s="247"/>
      <c r="AE188" s="247"/>
      <c r="AF188" s="247"/>
      <c r="AG188" s="301" t="s">
        <v>1550</v>
      </c>
      <c r="AH188" s="247"/>
      <c r="AI188" s="247"/>
      <c r="AJ188" s="247"/>
      <c r="AK188" s="247"/>
      <c r="AL188" s="247"/>
      <c r="AM188" s="247"/>
      <c r="AN188" s="247"/>
      <c r="AO188" s="301" t="s">
        <v>1370</v>
      </c>
      <c r="AP188" s="247"/>
      <c r="AQ188" s="247"/>
      <c r="AR188" s="247"/>
      <c r="AS188" s="247"/>
      <c r="AT188" s="247"/>
      <c r="AU188" s="247"/>
      <c r="AV188" s="247"/>
      <c r="AW188" s="247"/>
      <c r="AX188" s="247"/>
    </row>
    <row r="189" spans="2:50" ht="12.2" customHeight="1" x14ac:dyDescent="0.25">
      <c r="B189" s="280" t="s">
        <v>1563</v>
      </c>
      <c r="C189" s="247"/>
      <c r="D189" s="247"/>
      <c r="E189" s="247"/>
      <c r="F189" s="247"/>
      <c r="G189" s="247"/>
      <c r="H189" s="247"/>
      <c r="I189" s="247"/>
      <c r="J189" s="296">
        <v>1050</v>
      </c>
      <c r="K189" s="247"/>
      <c r="L189" s="247"/>
      <c r="M189" s="247"/>
      <c r="N189" s="247"/>
      <c r="O189" s="247"/>
      <c r="P189" s="300">
        <v>4.276986E-2</v>
      </c>
      <c r="Q189" s="247"/>
      <c r="R189" s="247"/>
      <c r="S189" s="247"/>
      <c r="T189" s="247"/>
      <c r="U189" s="247"/>
      <c r="V189" s="247"/>
      <c r="W189" s="247"/>
      <c r="X189" s="247"/>
      <c r="Y189" s="282">
        <v>399352648.69999999</v>
      </c>
      <c r="Z189" s="247"/>
      <c r="AA189" s="247"/>
      <c r="AB189" s="247"/>
      <c r="AC189" s="247"/>
      <c r="AD189" s="247"/>
      <c r="AE189" s="247"/>
      <c r="AF189" s="247"/>
      <c r="AG189" s="300">
        <v>3.6147909999999998E-2</v>
      </c>
      <c r="AH189" s="247"/>
      <c r="AI189" s="247"/>
      <c r="AJ189" s="247"/>
      <c r="AK189" s="247"/>
      <c r="AL189" s="247"/>
      <c r="AM189" s="247"/>
      <c r="AN189" s="247"/>
      <c r="AO189" s="261" t="s">
        <v>1370</v>
      </c>
      <c r="AP189" s="247"/>
      <c r="AQ189" s="247"/>
      <c r="AR189" s="247"/>
      <c r="AS189" s="247"/>
      <c r="AT189" s="247"/>
      <c r="AU189" s="247"/>
      <c r="AV189" s="247"/>
      <c r="AW189" s="247"/>
      <c r="AX189" s="247"/>
    </row>
    <row r="190" spans="2:50" ht="12.2" customHeight="1" thickBot="1" x14ac:dyDescent="0.3">
      <c r="B190" s="280" t="s">
        <v>1564</v>
      </c>
      <c r="C190" s="247"/>
      <c r="D190" s="247"/>
      <c r="E190" s="247"/>
      <c r="F190" s="247"/>
      <c r="G190" s="247"/>
      <c r="H190" s="247"/>
      <c r="I190" s="247"/>
      <c r="J190" s="296">
        <v>23500</v>
      </c>
      <c r="K190" s="247"/>
      <c r="L190" s="247"/>
      <c r="M190" s="247"/>
      <c r="N190" s="247"/>
      <c r="O190" s="247"/>
      <c r="P190" s="300">
        <v>0.95723013999999995</v>
      </c>
      <c r="Q190" s="247"/>
      <c r="R190" s="247"/>
      <c r="S190" s="247"/>
      <c r="T190" s="247"/>
      <c r="U190" s="247"/>
      <c r="V190" s="247"/>
      <c r="W190" s="247"/>
      <c r="X190" s="247"/>
      <c r="Y190" s="282">
        <v>10648385380.9</v>
      </c>
      <c r="Z190" s="247"/>
      <c r="AA190" s="247"/>
      <c r="AB190" s="247"/>
      <c r="AC190" s="247"/>
      <c r="AD190" s="247"/>
      <c r="AE190" s="247"/>
      <c r="AF190" s="247"/>
      <c r="AG190" s="300">
        <v>0.96385209000000005</v>
      </c>
      <c r="AH190" s="247"/>
      <c r="AI190" s="247"/>
      <c r="AJ190" s="247"/>
      <c r="AK190" s="247"/>
      <c r="AL190" s="247"/>
      <c r="AM190" s="247"/>
      <c r="AN190" s="247"/>
      <c r="AO190" s="261" t="s">
        <v>1370</v>
      </c>
      <c r="AP190" s="247"/>
      <c r="AQ190" s="247"/>
      <c r="AR190" s="247"/>
      <c r="AS190" s="247"/>
      <c r="AT190" s="247"/>
      <c r="AU190" s="247"/>
      <c r="AV190" s="247"/>
      <c r="AW190" s="247"/>
      <c r="AX190" s="247"/>
    </row>
    <row r="191" spans="2:50" ht="12.2" customHeight="1" thickTop="1" x14ac:dyDescent="0.25">
      <c r="B191" s="260" t="s">
        <v>96</v>
      </c>
      <c r="C191" s="247"/>
      <c r="D191" s="247"/>
      <c r="E191" s="247"/>
      <c r="F191" s="247"/>
      <c r="G191" s="247"/>
      <c r="H191" s="247"/>
      <c r="I191" s="247"/>
      <c r="J191" s="304">
        <v>24550</v>
      </c>
      <c r="K191" s="305"/>
      <c r="L191" s="305"/>
      <c r="M191" s="305"/>
      <c r="N191" s="305"/>
      <c r="O191" s="305"/>
      <c r="P191" s="306">
        <v>1</v>
      </c>
      <c r="Q191" s="305"/>
      <c r="R191" s="305"/>
      <c r="S191" s="305"/>
      <c r="T191" s="305"/>
      <c r="U191" s="305"/>
      <c r="V191" s="305"/>
      <c r="W191" s="305"/>
      <c r="X191" s="305"/>
      <c r="Y191" s="307">
        <v>11047738029.6</v>
      </c>
      <c r="Z191" s="305"/>
      <c r="AA191" s="305"/>
      <c r="AB191" s="305"/>
      <c r="AC191" s="305"/>
      <c r="AD191" s="305"/>
      <c r="AE191" s="305"/>
      <c r="AF191" s="305"/>
      <c r="AG191" s="306">
        <v>1</v>
      </c>
      <c r="AH191" s="305"/>
      <c r="AI191" s="305"/>
      <c r="AJ191" s="305"/>
      <c r="AK191" s="305"/>
      <c r="AL191" s="305"/>
      <c r="AM191" s="305"/>
      <c r="AN191" s="305"/>
      <c r="AO191" s="261" t="s">
        <v>1370</v>
      </c>
      <c r="AP191" s="247"/>
      <c r="AQ191" s="247"/>
      <c r="AR191" s="247"/>
      <c r="AS191" s="247"/>
      <c r="AT191" s="247"/>
      <c r="AU191" s="247"/>
      <c r="AV191" s="247"/>
      <c r="AW191" s="247"/>
      <c r="AX191" s="247"/>
    </row>
    <row r="192" spans="2:50" ht="10.7" customHeight="1" x14ac:dyDescent="0.25">
      <c r="B192" s="267" t="s">
        <v>1370</v>
      </c>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row>
    <row r="193" spans="2:50" ht="10.7" customHeight="1" x14ac:dyDescent="0.25">
      <c r="B193" s="249" t="s">
        <v>1370</v>
      </c>
      <c r="C193" s="247"/>
      <c r="D193" s="247"/>
      <c r="E193" s="247"/>
      <c r="F193" s="247"/>
      <c r="G193" s="247"/>
      <c r="H193" s="247"/>
      <c r="I193" s="247"/>
      <c r="J193" s="250" t="s">
        <v>1370</v>
      </c>
      <c r="K193" s="247"/>
      <c r="L193" s="247"/>
      <c r="M193" s="247"/>
      <c r="N193" s="247"/>
      <c r="O193" s="247"/>
      <c r="P193" s="250" t="s">
        <v>1370</v>
      </c>
      <c r="Q193" s="247"/>
      <c r="R193" s="247"/>
      <c r="S193" s="247"/>
      <c r="T193" s="247"/>
      <c r="U193" s="247"/>
      <c r="V193" s="247"/>
      <c r="W193" s="247"/>
      <c r="X193" s="247"/>
      <c r="Y193" s="250" t="s">
        <v>1370</v>
      </c>
      <c r="Z193" s="247"/>
      <c r="AA193" s="247"/>
      <c r="AB193" s="247"/>
      <c r="AC193" s="247"/>
      <c r="AD193" s="247"/>
      <c r="AE193" s="247"/>
      <c r="AF193" s="247"/>
      <c r="AG193" s="250" t="s">
        <v>1370</v>
      </c>
      <c r="AH193" s="247"/>
      <c r="AI193" s="247"/>
      <c r="AJ193" s="247"/>
      <c r="AK193" s="247"/>
      <c r="AL193" s="247"/>
      <c r="AM193" s="247"/>
      <c r="AN193" s="247"/>
      <c r="AO193" s="250" t="s">
        <v>1370</v>
      </c>
      <c r="AP193" s="247"/>
      <c r="AQ193" s="247"/>
      <c r="AR193" s="247"/>
      <c r="AS193" s="247"/>
      <c r="AT193" s="247"/>
      <c r="AU193" s="247"/>
      <c r="AV193" s="247"/>
      <c r="AW193" s="247"/>
      <c r="AX193" s="247"/>
    </row>
    <row r="194" spans="2:50" ht="12.2" customHeight="1" x14ac:dyDescent="0.25">
      <c r="B194" s="268" t="s">
        <v>1565</v>
      </c>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68" t="s">
        <v>1370</v>
      </c>
      <c r="AP194" s="247"/>
      <c r="AQ194" s="247"/>
      <c r="AR194" s="247"/>
      <c r="AS194" s="247"/>
      <c r="AT194" s="247"/>
      <c r="AU194" s="247"/>
      <c r="AV194" s="247"/>
      <c r="AW194" s="247"/>
      <c r="AX194" s="247"/>
    </row>
    <row r="195" spans="2:50" ht="12.2" customHeight="1" x14ac:dyDescent="0.25">
      <c r="B195" s="269" t="s">
        <v>1566</v>
      </c>
      <c r="C195" s="247"/>
      <c r="D195" s="247"/>
      <c r="E195" s="247"/>
      <c r="F195" s="247"/>
      <c r="G195" s="247"/>
      <c r="H195" s="247"/>
      <c r="I195" s="247"/>
      <c r="J195" s="301" t="s">
        <v>683</v>
      </c>
      <c r="K195" s="247"/>
      <c r="L195" s="247"/>
      <c r="M195" s="247"/>
      <c r="N195" s="247"/>
      <c r="O195" s="247"/>
      <c r="P195" s="301" t="s">
        <v>1550</v>
      </c>
      <c r="Q195" s="247"/>
      <c r="R195" s="247"/>
      <c r="S195" s="247"/>
      <c r="T195" s="247"/>
      <c r="U195" s="247"/>
      <c r="V195" s="247"/>
      <c r="W195" s="247"/>
      <c r="X195" s="247"/>
      <c r="Y195" s="301" t="s">
        <v>1551</v>
      </c>
      <c r="Z195" s="247"/>
      <c r="AA195" s="247"/>
      <c r="AB195" s="247"/>
      <c r="AC195" s="247"/>
      <c r="AD195" s="247"/>
      <c r="AE195" s="247"/>
      <c r="AF195" s="247"/>
      <c r="AG195" s="301" t="s">
        <v>1550</v>
      </c>
      <c r="AH195" s="247"/>
      <c r="AI195" s="247"/>
      <c r="AJ195" s="247"/>
      <c r="AK195" s="247"/>
      <c r="AL195" s="247"/>
      <c r="AM195" s="247"/>
      <c r="AN195" s="247"/>
      <c r="AO195" s="301" t="s">
        <v>1370</v>
      </c>
      <c r="AP195" s="247"/>
      <c r="AQ195" s="247"/>
      <c r="AR195" s="247"/>
      <c r="AS195" s="247"/>
      <c r="AT195" s="247"/>
      <c r="AU195" s="247"/>
      <c r="AV195" s="247"/>
      <c r="AW195" s="247"/>
      <c r="AX195" s="247"/>
    </row>
    <row r="196" spans="2:50" ht="12.2" customHeight="1" x14ac:dyDescent="0.25">
      <c r="B196" s="280" t="s">
        <v>1567</v>
      </c>
      <c r="C196" s="247"/>
      <c r="D196" s="247"/>
      <c r="E196" s="247"/>
      <c r="F196" s="247"/>
      <c r="G196" s="247"/>
      <c r="H196" s="247"/>
      <c r="I196" s="247"/>
      <c r="J196" s="296">
        <v>19962</v>
      </c>
      <c r="K196" s="247"/>
      <c r="L196" s="247"/>
      <c r="M196" s="247"/>
      <c r="N196" s="247"/>
      <c r="O196" s="247"/>
      <c r="P196" s="300">
        <v>0.81311608961303505</v>
      </c>
      <c r="Q196" s="247"/>
      <c r="R196" s="247"/>
      <c r="S196" s="247"/>
      <c r="T196" s="247"/>
      <c r="U196" s="247"/>
      <c r="V196" s="247"/>
      <c r="W196" s="247"/>
      <c r="X196" s="247"/>
      <c r="Y196" s="282">
        <v>9641065449.3600006</v>
      </c>
      <c r="Z196" s="247"/>
      <c r="AA196" s="247"/>
      <c r="AB196" s="247"/>
      <c r="AC196" s="247"/>
      <c r="AD196" s="247"/>
      <c r="AE196" s="247"/>
      <c r="AF196" s="247"/>
      <c r="AG196" s="300">
        <v>0.87267324981175998</v>
      </c>
      <c r="AH196" s="247"/>
      <c r="AI196" s="247"/>
      <c r="AJ196" s="247"/>
      <c r="AK196" s="247"/>
      <c r="AL196" s="247"/>
      <c r="AM196" s="247"/>
      <c r="AN196" s="247"/>
      <c r="AO196" s="261" t="s">
        <v>1370</v>
      </c>
      <c r="AP196" s="247"/>
      <c r="AQ196" s="247"/>
      <c r="AR196" s="247"/>
      <c r="AS196" s="247"/>
      <c r="AT196" s="247"/>
      <c r="AU196" s="247"/>
      <c r="AV196" s="247"/>
      <c r="AW196" s="247"/>
      <c r="AX196" s="247"/>
    </row>
    <row r="197" spans="2:50" ht="12.2" customHeight="1" thickBot="1" x14ac:dyDescent="0.3">
      <c r="B197" s="280" t="s">
        <v>1568</v>
      </c>
      <c r="C197" s="247"/>
      <c r="D197" s="247"/>
      <c r="E197" s="247"/>
      <c r="F197" s="247"/>
      <c r="G197" s="247"/>
      <c r="H197" s="247"/>
      <c r="I197" s="247"/>
      <c r="J197" s="296">
        <v>4588</v>
      </c>
      <c r="K197" s="247"/>
      <c r="L197" s="247"/>
      <c r="M197" s="247"/>
      <c r="N197" s="247"/>
      <c r="O197" s="247"/>
      <c r="P197" s="300">
        <v>0.186883910386965</v>
      </c>
      <c r="Q197" s="247"/>
      <c r="R197" s="247"/>
      <c r="S197" s="247"/>
      <c r="T197" s="247"/>
      <c r="U197" s="247"/>
      <c r="V197" s="247"/>
      <c r="W197" s="247"/>
      <c r="X197" s="247"/>
      <c r="Y197" s="282">
        <v>1406672580.24</v>
      </c>
      <c r="Z197" s="247"/>
      <c r="AA197" s="247"/>
      <c r="AB197" s="247"/>
      <c r="AC197" s="247"/>
      <c r="AD197" s="247"/>
      <c r="AE197" s="247"/>
      <c r="AF197" s="247"/>
      <c r="AG197" s="300">
        <v>0.12732675018824</v>
      </c>
      <c r="AH197" s="247"/>
      <c r="AI197" s="247"/>
      <c r="AJ197" s="247"/>
      <c r="AK197" s="247"/>
      <c r="AL197" s="247"/>
      <c r="AM197" s="247"/>
      <c r="AN197" s="247"/>
      <c r="AO197" s="261" t="s">
        <v>1370</v>
      </c>
      <c r="AP197" s="247"/>
      <c r="AQ197" s="247"/>
      <c r="AR197" s="247"/>
      <c r="AS197" s="247"/>
      <c r="AT197" s="247"/>
      <c r="AU197" s="247"/>
      <c r="AV197" s="247"/>
      <c r="AW197" s="247"/>
      <c r="AX197" s="247"/>
    </row>
    <row r="198" spans="2:50" ht="12.2" customHeight="1" thickTop="1" x14ac:dyDescent="0.25">
      <c r="B198" s="260" t="s">
        <v>96</v>
      </c>
      <c r="C198" s="247"/>
      <c r="D198" s="247"/>
      <c r="E198" s="247"/>
      <c r="F198" s="247"/>
      <c r="G198" s="247"/>
      <c r="H198" s="247"/>
      <c r="I198" s="247"/>
      <c r="J198" s="304">
        <v>24550</v>
      </c>
      <c r="K198" s="305"/>
      <c r="L198" s="305"/>
      <c r="M198" s="305"/>
      <c r="N198" s="305"/>
      <c r="O198" s="305"/>
      <c r="P198" s="306">
        <v>1</v>
      </c>
      <c r="Q198" s="305"/>
      <c r="R198" s="305"/>
      <c r="S198" s="305"/>
      <c r="T198" s="305"/>
      <c r="U198" s="305"/>
      <c r="V198" s="305"/>
      <c r="W198" s="305"/>
      <c r="X198" s="305"/>
      <c r="Y198" s="307">
        <v>11047738029.6</v>
      </c>
      <c r="Z198" s="305"/>
      <c r="AA198" s="305"/>
      <c r="AB198" s="305"/>
      <c r="AC198" s="305"/>
      <c r="AD198" s="305"/>
      <c r="AE198" s="305"/>
      <c r="AF198" s="305"/>
      <c r="AG198" s="306">
        <v>1</v>
      </c>
      <c r="AH198" s="305"/>
      <c r="AI198" s="305"/>
      <c r="AJ198" s="305"/>
      <c r="AK198" s="305"/>
      <c r="AL198" s="305"/>
      <c r="AM198" s="305"/>
      <c r="AN198" s="305"/>
      <c r="AO198" s="261" t="s">
        <v>1370</v>
      </c>
      <c r="AP198" s="247"/>
      <c r="AQ198" s="247"/>
      <c r="AR198" s="247"/>
      <c r="AS198" s="247"/>
      <c r="AT198" s="247"/>
      <c r="AU198" s="247"/>
      <c r="AV198" s="247"/>
      <c r="AW198" s="247"/>
      <c r="AX198" s="247"/>
    </row>
    <row r="199" spans="2:50" ht="10.7" customHeight="1" x14ac:dyDescent="0.25">
      <c r="B199" s="267" t="s">
        <v>1370</v>
      </c>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row>
    <row r="200" spans="2:50" ht="10.7" customHeight="1" x14ac:dyDescent="0.25">
      <c r="B200" s="249" t="s">
        <v>1370</v>
      </c>
      <c r="C200" s="247"/>
      <c r="D200" s="247"/>
      <c r="E200" s="247"/>
      <c r="F200" s="247"/>
      <c r="G200" s="247"/>
      <c r="H200" s="247"/>
      <c r="I200" s="247"/>
      <c r="J200" s="250" t="s">
        <v>1370</v>
      </c>
      <c r="K200" s="247"/>
      <c r="L200" s="247"/>
      <c r="M200" s="247"/>
      <c r="N200" s="247"/>
      <c r="O200" s="247"/>
      <c r="P200" s="250" t="s">
        <v>1370</v>
      </c>
      <c r="Q200" s="247"/>
      <c r="R200" s="247"/>
      <c r="S200" s="247"/>
      <c r="T200" s="247"/>
      <c r="U200" s="247"/>
      <c r="V200" s="247"/>
      <c r="W200" s="247"/>
      <c r="X200" s="247"/>
      <c r="Y200" s="250" t="s">
        <v>1370</v>
      </c>
      <c r="Z200" s="247"/>
      <c r="AA200" s="247"/>
      <c r="AB200" s="247"/>
      <c r="AC200" s="247"/>
      <c r="AD200" s="247"/>
      <c r="AE200" s="247"/>
      <c r="AF200" s="247"/>
      <c r="AG200" s="250" t="s">
        <v>1370</v>
      </c>
      <c r="AH200" s="247"/>
      <c r="AI200" s="247"/>
      <c r="AJ200" s="247"/>
      <c r="AK200" s="247"/>
      <c r="AL200" s="247"/>
      <c r="AM200" s="247"/>
      <c r="AN200" s="247"/>
      <c r="AO200" s="250" t="s">
        <v>1370</v>
      </c>
      <c r="AP200" s="247"/>
      <c r="AQ200" s="247"/>
      <c r="AR200" s="247"/>
      <c r="AS200" s="247"/>
      <c r="AT200" s="247"/>
      <c r="AU200" s="247"/>
      <c r="AV200" s="247"/>
      <c r="AW200" s="247"/>
      <c r="AX200" s="247"/>
    </row>
    <row r="201" spans="2:50" ht="12.2" customHeight="1" x14ac:dyDescent="0.25">
      <c r="B201" s="268" t="s">
        <v>1569</v>
      </c>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68" t="s">
        <v>1370</v>
      </c>
      <c r="AP201" s="247"/>
      <c r="AQ201" s="247"/>
      <c r="AR201" s="247"/>
      <c r="AS201" s="247"/>
      <c r="AT201" s="247"/>
      <c r="AU201" s="247"/>
      <c r="AV201" s="247"/>
      <c r="AW201" s="247"/>
      <c r="AX201" s="247"/>
    </row>
    <row r="202" spans="2:50" ht="12.2" customHeight="1" x14ac:dyDescent="0.25">
      <c r="B202" s="269" t="s">
        <v>1570</v>
      </c>
      <c r="C202" s="247"/>
      <c r="D202" s="247"/>
      <c r="E202" s="247"/>
      <c r="F202" s="247"/>
      <c r="G202" s="247"/>
      <c r="H202" s="247"/>
      <c r="I202" s="247"/>
      <c r="J202" s="301" t="s">
        <v>683</v>
      </c>
      <c r="K202" s="247"/>
      <c r="L202" s="247"/>
      <c r="M202" s="247"/>
      <c r="N202" s="247"/>
      <c r="O202" s="247"/>
      <c r="P202" s="301" t="s">
        <v>1550</v>
      </c>
      <c r="Q202" s="247"/>
      <c r="R202" s="247"/>
      <c r="S202" s="247"/>
      <c r="T202" s="247"/>
      <c r="U202" s="247"/>
      <c r="V202" s="247"/>
      <c r="W202" s="247"/>
      <c r="X202" s="247"/>
      <c r="Y202" s="301" t="s">
        <v>1551</v>
      </c>
      <c r="Z202" s="247"/>
      <c r="AA202" s="247"/>
      <c r="AB202" s="247"/>
      <c r="AC202" s="247"/>
      <c r="AD202" s="247"/>
      <c r="AE202" s="247"/>
      <c r="AF202" s="247"/>
      <c r="AG202" s="301" t="s">
        <v>1550</v>
      </c>
      <c r="AH202" s="247"/>
      <c r="AI202" s="247"/>
      <c r="AJ202" s="247"/>
      <c r="AK202" s="247"/>
      <c r="AL202" s="247"/>
      <c r="AM202" s="247"/>
      <c r="AN202" s="247"/>
      <c r="AO202" s="301" t="s">
        <v>1370</v>
      </c>
      <c r="AP202" s="247"/>
      <c r="AQ202" s="247"/>
      <c r="AR202" s="247"/>
      <c r="AS202" s="247"/>
      <c r="AT202" s="247"/>
      <c r="AU202" s="247"/>
      <c r="AV202" s="247"/>
      <c r="AW202" s="247"/>
      <c r="AX202" s="247"/>
    </row>
    <row r="203" spans="2:50" ht="12.2" customHeight="1" x14ac:dyDescent="0.25">
      <c r="B203" s="280" t="s">
        <v>1571</v>
      </c>
      <c r="C203" s="247"/>
      <c r="D203" s="247"/>
      <c r="E203" s="247"/>
      <c r="F203" s="247"/>
      <c r="G203" s="247"/>
      <c r="H203" s="247"/>
      <c r="I203" s="247"/>
      <c r="J203" s="296">
        <v>8902</v>
      </c>
      <c r="K203" s="247"/>
      <c r="L203" s="247"/>
      <c r="M203" s="247"/>
      <c r="N203" s="247"/>
      <c r="O203" s="247"/>
      <c r="P203" s="300">
        <v>0.36260692</v>
      </c>
      <c r="Q203" s="247"/>
      <c r="R203" s="247"/>
      <c r="S203" s="247"/>
      <c r="T203" s="247"/>
      <c r="U203" s="247"/>
      <c r="V203" s="247"/>
      <c r="W203" s="247"/>
      <c r="X203" s="247"/>
      <c r="Y203" s="282">
        <v>4505966071.9300003</v>
      </c>
      <c r="Z203" s="247"/>
      <c r="AA203" s="247"/>
      <c r="AB203" s="247"/>
      <c r="AC203" s="247"/>
      <c r="AD203" s="247"/>
      <c r="AE203" s="247"/>
      <c r="AF203" s="247"/>
      <c r="AG203" s="300">
        <v>0.40786323000000002</v>
      </c>
      <c r="AH203" s="247"/>
      <c r="AI203" s="247"/>
      <c r="AJ203" s="247"/>
      <c r="AK203" s="247"/>
      <c r="AL203" s="247"/>
      <c r="AM203" s="247"/>
      <c r="AN203" s="247"/>
      <c r="AO203" s="261" t="s">
        <v>1370</v>
      </c>
      <c r="AP203" s="247"/>
      <c r="AQ203" s="247"/>
      <c r="AR203" s="247"/>
      <c r="AS203" s="247"/>
      <c r="AT203" s="247"/>
      <c r="AU203" s="247"/>
      <c r="AV203" s="247"/>
      <c r="AW203" s="247"/>
      <c r="AX203" s="247"/>
    </row>
    <row r="204" spans="2:50" ht="12.2" customHeight="1" x14ac:dyDescent="0.25">
      <c r="B204" s="280" t="s">
        <v>1572</v>
      </c>
      <c r="C204" s="247"/>
      <c r="D204" s="247"/>
      <c r="E204" s="247"/>
      <c r="F204" s="247"/>
      <c r="G204" s="247"/>
      <c r="H204" s="247"/>
      <c r="I204" s="247"/>
      <c r="J204" s="296">
        <v>6131</v>
      </c>
      <c r="K204" s="247"/>
      <c r="L204" s="247"/>
      <c r="M204" s="247"/>
      <c r="N204" s="247"/>
      <c r="O204" s="247"/>
      <c r="P204" s="300">
        <v>0.24973523</v>
      </c>
      <c r="Q204" s="247"/>
      <c r="R204" s="247"/>
      <c r="S204" s="247"/>
      <c r="T204" s="247"/>
      <c r="U204" s="247"/>
      <c r="V204" s="247"/>
      <c r="W204" s="247"/>
      <c r="X204" s="247"/>
      <c r="Y204" s="282">
        <v>2633723882.7399998</v>
      </c>
      <c r="Z204" s="247"/>
      <c r="AA204" s="247"/>
      <c r="AB204" s="247"/>
      <c r="AC204" s="247"/>
      <c r="AD204" s="247"/>
      <c r="AE204" s="247"/>
      <c r="AF204" s="247"/>
      <c r="AG204" s="300">
        <v>0.23839484999999999</v>
      </c>
      <c r="AH204" s="247"/>
      <c r="AI204" s="247"/>
      <c r="AJ204" s="247"/>
      <c r="AK204" s="247"/>
      <c r="AL204" s="247"/>
      <c r="AM204" s="247"/>
      <c r="AN204" s="247"/>
      <c r="AO204" s="261" t="s">
        <v>1370</v>
      </c>
      <c r="AP204" s="247"/>
      <c r="AQ204" s="247"/>
      <c r="AR204" s="247"/>
      <c r="AS204" s="247"/>
      <c r="AT204" s="247"/>
      <c r="AU204" s="247"/>
      <c r="AV204" s="247"/>
      <c r="AW204" s="247"/>
      <c r="AX204" s="247"/>
    </row>
    <row r="205" spans="2:50" ht="12.2" customHeight="1" x14ac:dyDescent="0.25">
      <c r="B205" s="280" t="s">
        <v>1573</v>
      </c>
      <c r="C205" s="247"/>
      <c r="D205" s="247"/>
      <c r="E205" s="247"/>
      <c r="F205" s="247"/>
      <c r="G205" s="247"/>
      <c r="H205" s="247"/>
      <c r="I205" s="247"/>
      <c r="J205" s="296">
        <v>7807</v>
      </c>
      <c r="K205" s="247"/>
      <c r="L205" s="247"/>
      <c r="M205" s="247"/>
      <c r="N205" s="247"/>
      <c r="O205" s="247"/>
      <c r="P205" s="300">
        <v>0.31800407000000003</v>
      </c>
      <c r="Q205" s="247"/>
      <c r="R205" s="247"/>
      <c r="S205" s="247"/>
      <c r="T205" s="247"/>
      <c r="U205" s="247"/>
      <c r="V205" s="247"/>
      <c r="W205" s="247"/>
      <c r="X205" s="247"/>
      <c r="Y205" s="282">
        <v>3343760363.4699998</v>
      </c>
      <c r="Z205" s="247"/>
      <c r="AA205" s="247"/>
      <c r="AB205" s="247"/>
      <c r="AC205" s="247"/>
      <c r="AD205" s="247"/>
      <c r="AE205" s="247"/>
      <c r="AF205" s="247"/>
      <c r="AG205" s="300">
        <v>0.30266470000000001</v>
      </c>
      <c r="AH205" s="247"/>
      <c r="AI205" s="247"/>
      <c r="AJ205" s="247"/>
      <c r="AK205" s="247"/>
      <c r="AL205" s="247"/>
      <c r="AM205" s="247"/>
      <c r="AN205" s="247"/>
      <c r="AO205" s="261" t="s">
        <v>1370</v>
      </c>
      <c r="AP205" s="247"/>
      <c r="AQ205" s="247"/>
      <c r="AR205" s="247"/>
      <c r="AS205" s="247"/>
      <c r="AT205" s="247"/>
      <c r="AU205" s="247"/>
      <c r="AV205" s="247"/>
      <c r="AW205" s="247"/>
      <c r="AX205" s="247"/>
    </row>
    <row r="206" spans="2:50" ht="12.2" customHeight="1" x14ac:dyDescent="0.25">
      <c r="B206" s="280" t="s">
        <v>1574</v>
      </c>
      <c r="C206" s="247"/>
      <c r="D206" s="247"/>
      <c r="E206" s="247"/>
      <c r="F206" s="247"/>
      <c r="G206" s="247"/>
      <c r="H206" s="247"/>
      <c r="I206" s="247"/>
      <c r="J206" s="296">
        <v>1332</v>
      </c>
      <c r="K206" s="247"/>
      <c r="L206" s="247"/>
      <c r="M206" s="247"/>
      <c r="N206" s="247"/>
      <c r="O206" s="247"/>
      <c r="P206" s="300">
        <v>5.4256619999999998E-2</v>
      </c>
      <c r="Q206" s="247"/>
      <c r="R206" s="247"/>
      <c r="S206" s="247"/>
      <c r="T206" s="247"/>
      <c r="U206" s="247"/>
      <c r="V206" s="247"/>
      <c r="W206" s="247"/>
      <c r="X206" s="247"/>
      <c r="Y206" s="282">
        <v>445999039.06999999</v>
      </c>
      <c r="Z206" s="247"/>
      <c r="AA206" s="247"/>
      <c r="AB206" s="247"/>
      <c r="AC206" s="247"/>
      <c r="AD206" s="247"/>
      <c r="AE206" s="247"/>
      <c r="AF206" s="247"/>
      <c r="AG206" s="300">
        <v>4.0370169999999997E-2</v>
      </c>
      <c r="AH206" s="247"/>
      <c r="AI206" s="247"/>
      <c r="AJ206" s="247"/>
      <c r="AK206" s="247"/>
      <c r="AL206" s="247"/>
      <c r="AM206" s="247"/>
      <c r="AN206" s="247"/>
      <c r="AO206" s="261" t="s">
        <v>1370</v>
      </c>
      <c r="AP206" s="247"/>
      <c r="AQ206" s="247"/>
      <c r="AR206" s="247"/>
      <c r="AS206" s="247"/>
      <c r="AT206" s="247"/>
      <c r="AU206" s="247"/>
      <c r="AV206" s="247"/>
      <c r="AW206" s="247"/>
      <c r="AX206" s="247"/>
    </row>
    <row r="207" spans="2:50" ht="12.2" customHeight="1" x14ac:dyDescent="0.25">
      <c r="B207" s="280" t="s">
        <v>1575</v>
      </c>
      <c r="C207" s="247"/>
      <c r="D207" s="247"/>
      <c r="E207" s="247"/>
      <c r="F207" s="247"/>
      <c r="G207" s="247"/>
      <c r="H207" s="247"/>
      <c r="I207" s="247"/>
      <c r="J207" s="296">
        <v>357</v>
      </c>
      <c r="K207" s="247"/>
      <c r="L207" s="247"/>
      <c r="M207" s="247"/>
      <c r="N207" s="247"/>
      <c r="O207" s="247"/>
      <c r="P207" s="300">
        <v>1.4541750000000001E-2</v>
      </c>
      <c r="Q207" s="247"/>
      <c r="R207" s="247"/>
      <c r="S207" s="247"/>
      <c r="T207" s="247"/>
      <c r="U207" s="247"/>
      <c r="V207" s="247"/>
      <c r="W207" s="247"/>
      <c r="X207" s="247"/>
      <c r="Y207" s="282">
        <v>114737189.34</v>
      </c>
      <c r="Z207" s="247"/>
      <c r="AA207" s="247"/>
      <c r="AB207" s="247"/>
      <c r="AC207" s="247"/>
      <c r="AD207" s="247"/>
      <c r="AE207" s="247"/>
      <c r="AF207" s="247"/>
      <c r="AG207" s="300">
        <v>1.038558E-2</v>
      </c>
      <c r="AH207" s="247"/>
      <c r="AI207" s="247"/>
      <c r="AJ207" s="247"/>
      <c r="AK207" s="247"/>
      <c r="AL207" s="247"/>
      <c r="AM207" s="247"/>
      <c r="AN207" s="247"/>
      <c r="AO207" s="261" t="s">
        <v>1370</v>
      </c>
      <c r="AP207" s="247"/>
      <c r="AQ207" s="247"/>
      <c r="AR207" s="247"/>
      <c r="AS207" s="247"/>
      <c r="AT207" s="247"/>
      <c r="AU207" s="247"/>
      <c r="AV207" s="247"/>
      <c r="AW207" s="247"/>
      <c r="AX207" s="247"/>
    </row>
    <row r="208" spans="2:50" ht="12.2" customHeight="1" x14ac:dyDescent="0.25">
      <c r="B208" s="280" t="s">
        <v>1576</v>
      </c>
      <c r="C208" s="247"/>
      <c r="D208" s="247"/>
      <c r="E208" s="247"/>
      <c r="F208" s="247"/>
      <c r="G208" s="247"/>
      <c r="H208" s="247"/>
      <c r="I208" s="247"/>
      <c r="J208" s="296">
        <v>10</v>
      </c>
      <c r="K208" s="247"/>
      <c r="L208" s="247"/>
      <c r="M208" s="247"/>
      <c r="N208" s="247"/>
      <c r="O208" s="247"/>
      <c r="P208" s="300">
        <v>4.0733000000000002E-4</v>
      </c>
      <c r="Q208" s="247"/>
      <c r="R208" s="247"/>
      <c r="S208" s="247"/>
      <c r="T208" s="247"/>
      <c r="U208" s="247"/>
      <c r="V208" s="247"/>
      <c r="W208" s="247"/>
      <c r="X208" s="247"/>
      <c r="Y208" s="282">
        <v>833469.55</v>
      </c>
      <c r="Z208" s="247"/>
      <c r="AA208" s="247"/>
      <c r="AB208" s="247"/>
      <c r="AC208" s="247"/>
      <c r="AD208" s="247"/>
      <c r="AE208" s="247"/>
      <c r="AF208" s="247"/>
      <c r="AG208" s="300">
        <v>7.5439999999999996E-5</v>
      </c>
      <c r="AH208" s="247"/>
      <c r="AI208" s="247"/>
      <c r="AJ208" s="247"/>
      <c r="AK208" s="247"/>
      <c r="AL208" s="247"/>
      <c r="AM208" s="247"/>
      <c r="AN208" s="247"/>
      <c r="AO208" s="261" t="s">
        <v>1370</v>
      </c>
      <c r="AP208" s="247"/>
      <c r="AQ208" s="247"/>
      <c r="AR208" s="247"/>
      <c r="AS208" s="247"/>
      <c r="AT208" s="247"/>
      <c r="AU208" s="247"/>
      <c r="AV208" s="247"/>
      <c r="AW208" s="247"/>
      <c r="AX208" s="247"/>
    </row>
    <row r="209" spans="2:50" ht="12.2" customHeight="1" x14ac:dyDescent="0.25">
      <c r="B209" s="280" t="s">
        <v>1577</v>
      </c>
      <c r="C209" s="247"/>
      <c r="D209" s="247"/>
      <c r="E209" s="247"/>
      <c r="F209" s="247"/>
      <c r="G209" s="247"/>
      <c r="H209" s="247"/>
      <c r="I209" s="247"/>
      <c r="J209" s="296">
        <v>3</v>
      </c>
      <c r="K209" s="247"/>
      <c r="L209" s="247"/>
      <c r="M209" s="247"/>
      <c r="N209" s="247"/>
      <c r="O209" s="247"/>
      <c r="P209" s="300">
        <v>1.2219999999999999E-4</v>
      </c>
      <c r="Q209" s="247"/>
      <c r="R209" s="247"/>
      <c r="S209" s="247"/>
      <c r="T209" s="247"/>
      <c r="U209" s="247"/>
      <c r="V209" s="247"/>
      <c r="W209" s="247"/>
      <c r="X209" s="247"/>
      <c r="Y209" s="282">
        <v>704557.71</v>
      </c>
      <c r="Z209" s="247"/>
      <c r="AA209" s="247"/>
      <c r="AB209" s="247"/>
      <c r="AC209" s="247"/>
      <c r="AD209" s="247"/>
      <c r="AE209" s="247"/>
      <c r="AF209" s="247"/>
      <c r="AG209" s="300">
        <v>6.3769999999999994E-5</v>
      </c>
      <c r="AH209" s="247"/>
      <c r="AI209" s="247"/>
      <c r="AJ209" s="247"/>
      <c r="AK209" s="247"/>
      <c r="AL209" s="247"/>
      <c r="AM209" s="247"/>
      <c r="AN209" s="247"/>
      <c r="AO209" s="261" t="s">
        <v>1370</v>
      </c>
      <c r="AP209" s="247"/>
      <c r="AQ209" s="247"/>
      <c r="AR209" s="247"/>
      <c r="AS209" s="247"/>
      <c r="AT209" s="247"/>
      <c r="AU209" s="247"/>
      <c r="AV209" s="247"/>
      <c r="AW209" s="247"/>
      <c r="AX209" s="247"/>
    </row>
    <row r="210" spans="2:50" ht="12.2" customHeight="1" x14ac:dyDescent="0.25">
      <c r="B210" s="280" t="s">
        <v>1578</v>
      </c>
      <c r="C210" s="247"/>
      <c r="D210" s="247"/>
      <c r="E210" s="247"/>
      <c r="F210" s="247"/>
      <c r="G210" s="247"/>
      <c r="H210" s="247"/>
      <c r="I210" s="247"/>
      <c r="J210" s="296">
        <v>0</v>
      </c>
      <c r="K210" s="247"/>
      <c r="L210" s="247"/>
      <c r="M210" s="247"/>
      <c r="N210" s="247"/>
      <c r="O210" s="247"/>
      <c r="P210" s="300">
        <v>0</v>
      </c>
      <c r="Q210" s="247"/>
      <c r="R210" s="247"/>
      <c r="S210" s="247"/>
      <c r="T210" s="247"/>
      <c r="U210" s="247"/>
      <c r="V210" s="247"/>
      <c r="W210" s="247"/>
      <c r="X210" s="247"/>
      <c r="Y210" s="282">
        <v>0</v>
      </c>
      <c r="Z210" s="247"/>
      <c r="AA210" s="247"/>
      <c r="AB210" s="247"/>
      <c r="AC210" s="247"/>
      <c r="AD210" s="247"/>
      <c r="AE210" s="247"/>
      <c r="AF210" s="247"/>
      <c r="AG210" s="300">
        <v>0</v>
      </c>
      <c r="AH210" s="247"/>
      <c r="AI210" s="247"/>
      <c r="AJ210" s="247"/>
      <c r="AK210" s="247"/>
      <c r="AL210" s="247"/>
      <c r="AM210" s="247"/>
      <c r="AN210" s="247"/>
      <c r="AO210" s="261" t="s">
        <v>1370</v>
      </c>
      <c r="AP210" s="247"/>
      <c r="AQ210" s="247"/>
      <c r="AR210" s="247"/>
      <c r="AS210" s="247"/>
      <c r="AT210" s="247"/>
      <c r="AU210" s="247"/>
      <c r="AV210" s="247"/>
      <c r="AW210" s="247"/>
      <c r="AX210" s="247"/>
    </row>
    <row r="211" spans="2:50" ht="12.2" customHeight="1" x14ac:dyDescent="0.25">
      <c r="B211" s="280" t="s">
        <v>1579</v>
      </c>
      <c r="C211" s="247"/>
      <c r="D211" s="247"/>
      <c r="E211" s="247"/>
      <c r="F211" s="247"/>
      <c r="G211" s="247"/>
      <c r="H211" s="247"/>
      <c r="I211" s="247"/>
      <c r="J211" s="296">
        <v>0</v>
      </c>
      <c r="K211" s="247"/>
      <c r="L211" s="247"/>
      <c r="M211" s="247"/>
      <c r="N211" s="247"/>
      <c r="O211" s="247"/>
      <c r="P211" s="300">
        <v>0</v>
      </c>
      <c r="Q211" s="247"/>
      <c r="R211" s="247"/>
      <c r="S211" s="247"/>
      <c r="T211" s="247"/>
      <c r="U211" s="247"/>
      <c r="V211" s="247"/>
      <c r="W211" s="247"/>
      <c r="X211" s="247"/>
      <c r="Y211" s="282">
        <v>0</v>
      </c>
      <c r="Z211" s="247"/>
      <c r="AA211" s="247"/>
      <c r="AB211" s="247"/>
      <c r="AC211" s="247"/>
      <c r="AD211" s="247"/>
      <c r="AE211" s="247"/>
      <c r="AF211" s="247"/>
      <c r="AG211" s="300">
        <v>0</v>
      </c>
      <c r="AH211" s="247"/>
      <c r="AI211" s="247"/>
      <c r="AJ211" s="247"/>
      <c r="AK211" s="247"/>
      <c r="AL211" s="247"/>
      <c r="AM211" s="247"/>
      <c r="AN211" s="247"/>
      <c r="AO211" s="261" t="s">
        <v>1370</v>
      </c>
      <c r="AP211" s="247"/>
      <c r="AQ211" s="247"/>
      <c r="AR211" s="247"/>
      <c r="AS211" s="247"/>
      <c r="AT211" s="247"/>
      <c r="AU211" s="247"/>
      <c r="AV211" s="247"/>
      <c r="AW211" s="247"/>
      <c r="AX211" s="247"/>
    </row>
    <row r="212" spans="2:50" ht="12.2" customHeight="1" x14ac:dyDescent="0.25">
      <c r="B212" s="280" t="s">
        <v>1580</v>
      </c>
      <c r="C212" s="247"/>
      <c r="D212" s="247"/>
      <c r="E212" s="247"/>
      <c r="F212" s="247"/>
      <c r="G212" s="247"/>
      <c r="H212" s="247"/>
      <c r="I212" s="247"/>
      <c r="J212" s="296">
        <v>0</v>
      </c>
      <c r="K212" s="247"/>
      <c r="L212" s="247"/>
      <c r="M212" s="247"/>
      <c r="N212" s="247"/>
      <c r="O212" s="247"/>
      <c r="P212" s="300">
        <v>0</v>
      </c>
      <c r="Q212" s="247"/>
      <c r="R212" s="247"/>
      <c r="S212" s="247"/>
      <c r="T212" s="247"/>
      <c r="U212" s="247"/>
      <c r="V212" s="247"/>
      <c r="W212" s="247"/>
      <c r="X212" s="247"/>
      <c r="Y212" s="282">
        <v>0</v>
      </c>
      <c r="Z212" s="247"/>
      <c r="AA212" s="247"/>
      <c r="AB212" s="247"/>
      <c r="AC212" s="247"/>
      <c r="AD212" s="247"/>
      <c r="AE212" s="247"/>
      <c r="AF212" s="247"/>
      <c r="AG212" s="300">
        <v>0</v>
      </c>
      <c r="AH212" s="247"/>
      <c r="AI212" s="247"/>
      <c r="AJ212" s="247"/>
      <c r="AK212" s="247"/>
      <c r="AL212" s="247"/>
      <c r="AM212" s="247"/>
      <c r="AN212" s="247"/>
      <c r="AO212" s="261" t="s">
        <v>1370</v>
      </c>
      <c r="AP212" s="247"/>
      <c r="AQ212" s="247"/>
      <c r="AR212" s="247"/>
      <c r="AS212" s="247"/>
      <c r="AT212" s="247"/>
      <c r="AU212" s="247"/>
      <c r="AV212" s="247"/>
      <c r="AW212" s="247"/>
      <c r="AX212" s="247"/>
    </row>
    <row r="213" spans="2:50" ht="12.2" customHeight="1" thickBot="1" x14ac:dyDescent="0.3">
      <c r="B213" s="280" t="s">
        <v>1581</v>
      </c>
      <c r="C213" s="247"/>
      <c r="D213" s="247"/>
      <c r="E213" s="247"/>
      <c r="F213" s="247"/>
      <c r="G213" s="247"/>
      <c r="H213" s="247"/>
      <c r="I213" s="247"/>
      <c r="J213" s="296">
        <v>8</v>
      </c>
      <c r="K213" s="247"/>
      <c r="L213" s="247"/>
      <c r="M213" s="247"/>
      <c r="N213" s="247"/>
      <c r="O213" s="247"/>
      <c r="P213" s="300">
        <v>3.2587000000000002E-4</v>
      </c>
      <c r="Q213" s="247"/>
      <c r="R213" s="247"/>
      <c r="S213" s="247"/>
      <c r="T213" s="247"/>
      <c r="U213" s="247"/>
      <c r="V213" s="247"/>
      <c r="W213" s="247"/>
      <c r="X213" s="247"/>
      <c r="Y213" s="282">
        <v>2013455.79</v>
      </c>
      <c r="Z213" s="247"/>
      <c r="AA213" s="247"/>
      <c r="AB213" s="247"/>
      <c r="AC213" s="247"/>
      <c r="AD213" s="247"/>
      <c r="AE213" s="247"/>
      <c r="AF213" s="247"/>
      <c r="AG213" s="300">
        <v>1.8225000000000001E-4</v>
      </c>
      <c r="AH213" s="247"/>
      <c r="AI213" s="247"/>
      <c r="AJ213" s="247"/>
      <c r="AK213" s="247"/>
      <c r="AL213" s="247"/>
      <c r="AM213" s="247"/>
      <c r="AN213" s="247"/>
      <c r="AO213" s="261" t="s">
        <v>1370</v>
      </c>
      <c r="AP213" s="247"/>
      <c r="AQ213" s="247"/>
      <c r="AR213" s="247"/>
      <c r="AS213" s="247"/>
      <c r="AT213" s="247"/>
      <c r="AU213" s="247"/>
      <c r="AV213" s="247"/>
      <c r="AW213" s="247"/>
      <c r="AX213" s="247"/>
    </row>
    <row r="214" spans="2:50" ht="12.2" customHeight="1" thickTop="1" x14ac:dyDescent="0.25">
      <c r="B214" s="260" t="s">
        <v>96</v>
      </c>
      <c r="C214" s="247"/>
      <c r="D214" s="247"/>
      <c r="E214" s="247"/>
      <c r="F214" s="247"/>
      <c r="G214" s="247"/>
      <c r="H214" s="247"/>
      <c r="I214" s="247"/>
      <c r="J214" s="304">
        <v>24550</v>
      </c>
      <c r="K214" s="305"/>
      <c r="L214" s="305"/>
      <c r="M214" s="305"/>
      <c r="N214" s="305"/>
      <c r="O214" s="305"/>
      <c r="P214" s="306">
        <v>0.99999998999999995</v>
      </c>
      <c r="Q214" s="305"/>
      <c r="R214" s="305"/>
      <c r="S214" s="305"/>
      <c r="T214" s="305"/>
      <c r="U214" s="305"/>
      <c r="V214" s="305"/>
      <c r="W214" s="305"/>
      <c r="X214" s="305"/>
      <c r="Y214" s="307">
        <v>11047738029.6</v>
      </c>
      <c r="Z214" s="305"/>
      <c r="AA214" s="305"/>
      <c r="AB214" s="305"/>
      <c r="AC214" s="305"/>
      <c r="AD214" s="305"/>
      <c r="AE214" s="305"/>
      <c r="AF214" s="305"/>
      <c r="AG214" s="306">
        <v>0.99999998999999995</v>
      </c>
      <c r="AH214" s="305"/>
      <c r="AI214" s="305"/>
      <c r="AJ214" s="305"/>
      <c r="AK214" s="305"/>
      <c r="AL214" s="305"/>
      <c r="AM214" s="305"/>
      <c r="AN214" s="305"/>
      <c r="AO214" s="261" t="s">
        <v>1370</v>
      </c>
      <c r="AP214" s="247"/>
      <c r="AQ214" s="247"/>
      <c r="AR214" s="247"/>
      <c r="AS214" s="247"/>
      <c r="AT214" s="247"/>
      <c r="AU214" s="247"/>
      <c r="AV214" s="247"/>
      <c r="AW214" s="247"/>
      <c r="AX214" s="247"/>
    </row>
    <row r="215" spans="2:50" ht="10.7" customHeight="1" x14ac:dyDescent="0.25">
      <c r="B215" s="267" t="s">
        <v>1370</v>
      </c>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row>
    <row r="216" spans="2:50" ht="10.7" customHeight="1" x14ac:dyDescent="0.25">
      <c r="B216" s="249" t="s">
        <v>1370</v>
      </c>
      <c r="C216" s="247"/>
      <c r="D216" s="247"/>
      <c r="E216" s="247"/>
      <c r="F216" s="247"/>
      <c r="G216" s="247"/>
      <c r="H216" s="247"/>
      <c r="I216" s="247"/>
      <c r="J216" s="250" t="s">
        <v>1370</v>
      </c>
      <c r="K216" s="247"/>
      <c r="L216" s="247"/>
      <c r="M216" s="247"/>
      <c r="N216" s="247"/>
      <c r="O216" s="247"/>
      <c r="P216" s="250" t="s">
        <v>1370</v>
      </c>
      <c r="Q216" s="247"/>
      <c r="R216" s="247"/>
      <c r="S216" s="247"/>
      <c r="T216" s="247"/>
      <c r="U216" s="247"/>
      <c r="V216" s="247"/>
      <c r="W216" s="247"/>
      <c r="X216" s="247"/>
      <c r="Y216" s="250" t="s">
        <v>1370</v>
      </c>
      <c r="Z216" s="247"/>
      <c r="AA216" s="247"/>
      <c r="AB216" s="247"/>
      <c r="AC216" s="247"/>
      <c r="AD216" s="247"/>
      <c r="AE216" s="247"/>
      <c r="AF216" s="247"/>
      <c r="AG216" s="250" t="s">
        <v>1370</v>
      </c>
      <c r="AH216" s="247"/>
      <c r="AI216" s="247"/>
      <c r="AJ216" s="247"/>
      <c r="AK216" s="247"/>
      <c r="AL216" s="247"/>
      <c r="AM216" s="247"/>
      <c r="AN216" s="247"/>
      <c r="AO216" s="250" t="s">
        <v>1370</v>
      </c>
      <c r="AP216" s="247"/>
      <c r="AQ216" s="247"/>
      <c r="AR216" s="247"/>
      <c r="AS216" s="247"/>
      <c r="AT216" s="247"/>
      <c r="AU216" s="247"/>
      <c r="AV216" s="247"/>
      <c r="AW216" s="247"/>
      <c r="AX216" s="247"/>
    </row>
    <row r="217" spans="2:50" ht="12.2" customHeight="1" x14ac:dyDescent="0.25">
      <c r="B217" s="268" t="s">
        <v>1582</v>
      </c>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68" t="s">
        <v>1370</v>
      </c>
      <c r="AP217" s="247"/>
      <c r="AQ217" s="247"/>
      <c r="AR217" s="247"/>
      <c r="AS217" s="247"/>
      <c r="AT217" s="247"/>
      <c r="AU217" s="247"/>
      <c r="AV217" s="247"/>
      <c r="AW217" s="247"/>
      <c r="AX217" s="247"/>
    </row>
    <row r="218" spans="2:50" ht="12.2" customHeight="1" x14ac:dyDescent="0.25">
      <c r="B218" s="269" t="s">
        <v>1583</v>
      </c>
      <c r="C218" s="247"/>
      <c r="D218" s="247"/>
      <c r="E218" s="247"/>
      <c r="F218" s="247"/>
      <c r="G218" s="247"/>
      <c r="H218" s="247"/>
      <c r="I218" s="247"/>
      <c r="J218" s="301" t="s">
        <v>683</v>
      </c>
      <c r="K218" s="247"/>
      <c r="L218" s="247"/>
      <c r="M218" s="247"/>
      <c r="N218" s="247"/>
      <c r="O218" s="247"/>
      <c r="P218" s="301" t="s">
        <v>1550</v>
      </c>
      <c r="Q218" s="247"/>
      <c r="R218" s="247"/>
      <c r="S218" s="247"/>
      <c r="T218" s="247"/>
      <c r="U218" s="247"/>
      <c r="V218" s="247"/>
      <c r="W218" s="247"/>
      <c r="X218" s="247"/>
      <c r="Y218" s="301" t="s">
        <v>1551</v>
      </c>
      <c r="Z218" s="247"/>
      <c r="AA218" s="247"/>
      <c r="AB218" s="247"/>
      <c r="AC218" s="247"/>
      <c r="AD218" s="247"/>
      <c r="AE218" s="247"/>
      <c r="AF218" s="247"/>
      <c r="AG218" s="301" t="s">
        <v>1550</v>
      </c>
      <c r="AH218" s="247"/>
      <c r="AI218" s="247"/>
      <c r="AJ218" s="247"/>
      <c r="AK218" s="247"/>
      <c r="AL218" s="247"/>
      <c r="AM218" s="247"/>
      <c r="AN218" s="247"/>
      <c r="AO218" s="301" t="s">
        <v>1370</v>
      </c>
      <c r="AP218" s="247"/>
      <c r="AQ218" s="247"/>
      <c r="AR218" s="247"/>
      <c r="AS218" s="247"/>
      <c r="AT218" s="247"/>
      <c r="AU218" s="247"/>
      <c r="AV218" s="247"/>
      <c r="AW218" s="247"/>
      <c r="AX218" s="247"/>
    </row>
    <row r="219" spans="2:50" ht="12.2" customHeight="1" x14ac:dyDescent="0.25">
      <c r="B219" s="280" t="s">
        <v>1584</v>
      </c>
      <c r="C219" s="247"/>
      <c r="D219" s="247"/>
      <c r="E219" s="247"/>
      <c r="F219" s="247"/>
      <c r="G219" s="247"/>
      <c r="H219" s="247"/>
      <c r="I219" s="247"/>
      <c r="J219" s="296">
        <v>1642</v>
      </c>
      <c r="K219" s="247"/>
      <c r="L219" s="247"/>
      <c r="M219" s="247"/>
      <c r="N219" s="247"/>
      <c r="O219" s="247"/>
      <c r="P219" s="300">
        <v>6.6883910386965395E-2</v>
      </c>
      <c r="Q219" s="247"/>
      <c r="R219" s="247"/>
      <c r="S219" s="247"/>
      <c r="T219" s="247"/>
      <c r="U219" s="247"/>
      <c r="V219" s="247"/>
      <c r="W219" s="247"/>
      <c r="X219" s="247"/>
      <c r="Y219" s="282">
        <v>628538032.99000001</v>
      </c>
      <c r="Z219" s="247"/>
      <c r="AA219" s="247"/>
      <c r="AB219" s="247"/>
      <c r="AC219" s="247"/>
      <c r="AD219" s="247"/>
      <c r="AE219" s="247"/>
      <c r="AF219" s="247"/>
      <c r="AG219" s="300">
        <v>5.6892916116038403E-2</v>
      </c>
      <c r="AH219" s="247"/>
      <c r="AI219" s="247"/>
      <c r="AJ219" s="247"/>
      <c r="AK219" s="247"/>
      <c r="AL219" s="247"/>
      <c r="AM219" s="247"/>
      <c r="AN219" s="247"/>
      <c r="AO219" s="261" t="s">
        <v>1370</v>
      </c>
      <c r="AP219" s="247"/>
      <c r="AQ219" s="247"/>
      <c r="AR219" s="247"/>
      <c r="AS219" s="247"/>
      <c r="AT219" s="247"/>
      <c r="AU219" s="247"/>
      <c r="AV219" s="247"/>
      <c r="AW219" s="247"/>
      <c r="AX219" s="247"/>
    </row>
    <row r="220" spans="2:50" ht="12.2" customHeight="1" x14ac:dyDescent="0.25">
      <c r="B220" s="280" t="s">
        <v>1585</v>
      </c>
      <c r="C220" s="247"/>
      <c r="D220" s="247"/>
      <c r="E220" s="247"/>
      <c r="F220" s="247"/>
      <c r="G220" s="247"/>
      <c r="H220" s="247"/>
      <c r="I220" s="247"/>
      <c r="J220" s="296">
        <v>8104</v>
      </c>
      <c r="K220" s="247"/>
      <c r="L220" s="247"/>
      <c r="M220" s="247"/>
      <c r="N220" s="247"/>
      <c r="O220" s="247"/>
      <c r="P220" s="300">
        <v>0.33010183299389001</v>
      </c>
      <c r="Q220" s="247"/>
      <c r="R220" s="247"/>
      <c r="S220" s="247"/>
      <c r="T220" s="247"/>
      <c r="U220" s="247"/>
      <c r="V220" s="247"/>
      <c r="W220" s="247"/>
      <c r="X220" s="247"/>
      <c r="Y220" s="282">
        <v>3604950168.5500002</v>
      </c>
      <c r="Z220" s="247"/>
      <c r="AA220" s="247"/>
      <c r="AB220" s="247"/>
      <c r="AC220" s="247"/>
      <c r="AD220" s="247"/>
      <c r="AE220" s="247"/>
      <c r="AF220" s="247"/>
      <c r="AG220" s="300">
        <v>0.326306630270497</v>
      </c>
      <c r="AH220" s="247"/>
      <c r="AI220" s="247"/>
      <c r="AJ220" s="247"/>
      <c r="AK220" s="247"/>
      <c r="AL220" s="247"/>
      <c r="AM220" s="247"/>
      <c r="AN220" s="247"/>
      <c r="AO220" s="261" t="s">
        <v>1370</v>
      </c>
      <c r="AP220" s="247"/>
      <c r="AQ220" s="247"/>
      <c r="AR220" s="247"/>
      <c r="AS220" s="247"/>
      <c r="AT220" s="247"/>
      <c r="AU220" s="247"/>
      <c r="AV220" s="247"/>
      <c r="AW220" s="247"/>
      <c r="AX220" s="247"/>
    </row>
    <row r="221" spans="2:50" ht="12.2" customHeight="1" x14ac:dyDescent="0.25">
      <c r="B221" s="280" t="s">
        <v>1586</v>
      </c>
      <c r="C221" s="247"/>
      <c r="D221" s="247"/>
      <c r="E221" s="247"/>
      <c r="F221" s="247"/>
      <c r="G221" s="247"/>
      <c r="H221" s="247"/>
      <c r="I221" s="247"/>
      <c r="J221" s="296">
        <v>5516</v>
      </c>
      <c r="K221" s="247"/>
      <c r="L221" s="247"/>
      <c r="M221" s="247"/>
      <c r="N221" s="247"/>
      <c r="O221" s="247"/>
      <c r="P221" s="300">
        <v>0.22468431771894101</v>
      </c>
      <c r="Q221" s="247"/>
      <c r="R221" s="247"/>
      <c r="S221" s="247"/>
      <c r="T221" s="247"/>
      <c r="U221" s="247"/>
      <c r="V221" s="247"/>
      <c r="W221" s="247"/>
      <c r="X221" s="247"/>
      <c r="Y221" s="282">
        <v>2547716244.3899999</v>
      </c>
      <c r="Z221" s="247"/>
      <c r="AA221" s="247"/>
      <c r="AB221" s="247"/>
      <c r="AC221" s="247"/>
      <c r="AD221" s="247"/>
      <c r="AE221" s="247"/>
      <c r="AF221" s="247"/>
      <c r="AG221" s="300">
        <v>0.23060976261058599</v>
      </c>
      <c r="AH221" s="247"/>
      <c r="AI221" s="247"/>
      <c r="AJ221" s="247"/>
      <c r="AK221" s="247"/>
      <c r="AL221" s="247"/>
      <c r="AM221" s="247"/>
      <c r="AN221" s="247"/>
      <c r="AO221" s="261" t="s">
        <v>1370</v>
      </c>
      <c r="AP221" s="247"/>
      <c r="AQ221" s="247"/>
      <c r="AR221" s="247"/>
      <c r="AS221" s="247"/>
      <c r="AT221" s="247"/>
      <c r="AU221" s="247"/>
      <c r="AV221" s="247"/>
      <c r="AW221" s="247"/>
      <c r="AX221" s="247"/>
    </row>
    <row r="222" spans="2:50" ht="12.2" customHeight="1" x14ac:dyDescent="0.25">
      <c r="B222" s="280" t="s">
        <v>1587</v>
      </c>
      <c r="C222" s="247"/>
      <c r="D222" s="247"/>
      <c r="E222" s="247"/>
      <c r="F222" s="247"/>
      <c r="G222" s="247"/>
      <c r="H222" s="247"/>
      <c r="I222" s="247"/>
      <c r="J222" s="296">
        <v>6096</v>
      </c>
      <c r="K222" s="247"/>
      <c r="L222" s="247"/>
      <c r="M222" s="247"/>
      <c r="N222" s="247"/>
      <c r="O222" s="247"/>
      <c r="P222" s="300">
        <v>0.248309572301426</v>
      </c>
      <c r="Q222" s="247"/>
      <c r="R222" s="247"/>
      <c r="S222" s="247"/>
      <c r="T222" s="247"/>
      <c r="U222" s="247"/>
      <c r="V222" s="247"/>
      <c r="W222" s="247"/>
      <c r="X222" s="247"/>
      <c r="Y222" s="282">
        <v>2725868458.0999999</v>
      </c>
      <c r="Z222" s="247"/>
      <c r="AA222" s="247"/>
      <c r="AB222" s="247"/>
      <c r="AC222" s="247"/>
      <c r="AD222" s="247"/>
      <c r="AE222" s="247"/>
      <c r="AF222" s="247"/>
      <c r="AG222" s="300">
        <v>0.246735435869011</v>
      </c>
      <c r="AH222" s="247"/>
      <c r="AI222" s="247"/>
      <c r="AJ222" s="247"/>
      <c r="AK222" s="247"/>
      <c r="AL222" s="247"/>
      <c r="AM222" s="247"/>
      <c r="AN222" s="247"/>
      <c r="AO222" s="261" t="s">
        <v>1370</v>
      </c>
      <c r="AP222" s="247"/>
      <c r="AQ222" s="247"/>
      <c r="AR222" s="247"/>
      <c r="AS222" s="247"/>
      <c r="AT222" s="247"/>
      <c r="AU222" s="247"/>
      <c r="AV222" s="247"/>
      <c r="AW222" s="247"/>
      <c r="AX222" s="247"/>
    </row>
    <row r="223" spans="2:50" ht="12.2" customHeight="1" x14ac:dyDescent="0.25">
      <c r="B223" s="280" t="s">
        <v>1588</v>
      </c>
      <c r="C223" s="247"/>
      <c r="D223" s="247"/>
      <c r="E223" s="247"/>
      <c r="F223" s="247"/>
      <c r="G223" s="247"/>
      <c r="H223" s="247"/>
      <c r="I223" s="247"/>
      <c r="J223" s="296">
        <v>2887</v>
      </c>
      <c r="K223" s="247"/>
      <c r="L223" s="247"/>
      <c r="M223" s="247"/>
      <c r="N223" s="247"/>
      <c r="O223" s="247"/>
      <c r="P223" s="300">
        <v>0.117596741344196</v>
      </c>
      <c r="Q223" s="247"/>
      <c r="R223" s="247"/>
      <c r="S223" s="247"/>
      <c r="T223" s="247"/>
      <c r="U223" s="247"/>
      <c r="V223" s="247"/>
      <c r="W223" s="247"/>
      <c r="X223" s="247"/>
      <c r="Y223" s="282">
        <v>1383380059.6600001</v>
      </c>
      <c r="Z223" s="247"/>
      <c r="AA223" s="247"/>
      <c r="AB223" s="247"/>
      <c r="AC223" s="247"/>
      <c r="AD223" s="247"/>
      <c r="AE223" s="247"/>
      <c r="AF223" s="247"/>
      <c r="AG223" s="300">
        <v>0.125218398187352</v>
      </c>
      <c r="AH223" s="247"/>
      <c r="AI223" s="247"/>
      <c r="AJ223" s="247"/>
      <c r="AK223" s="247"/>
      <c r="AL223" s="247"/>
      <c r="AM223" s="247"/>
      <c r="AN223" s="247"/>
      <c r="AO223" s="261" t="s">
        <v>1370</v>
      </c>
      <c r="AP223" s="247"/>
      <c r="AQ223" s="247"/>
      <c r="AR223" s="247"/>
      <c r="AS223" s="247"/>
      <c r="AT223" s="247"/>
      <c r="AU223" s="247"/>
      <c r="AV223" s="247"/>
      <c r="AW223" s="247"/>
      <c r="AX223" s="247"/>
    </row>
    <row r="224" spans="2:50" ht="12.2" customHeight="1" x14ac:dyDescent="0.25">
      <c r="B224" s="280" t="s">
        <v>1589</v>
      </c>
      <c r="C224" s="247"/>
      <c r="D224" s="247"/>
      <c r="E224" s="247"/>
      <c r="F224" s="247"/>
      <c r="G224" s="247"/>
      <c r="H224" s="247"/>
      <c r="I224" s="247"/>
      <c r="J224" s="296">
        <v>239</v>
      </c>
      <c r="K224" s="247"/>
      <c r="L224" s="247"/>
      <c r="M224" s="247"/>
      <c r="N224" s="247"/>
      <c r="O224" s="247"/>
      <c r="P224" s="300">
        <v>9.7352342158859503E-3</v>
      </c>
      <c r="Q224" s="247"/>
      <c r="R224" s="247"/>
      <c r="S224" s="247"/>
      <c r="T224" s="247"/>
      <c r="U224" s="247"/>
      <c r="V224" s="247"/>
      <c r="W224" s="247"/>
      <c r="X224" s="247"/>
      <c r="Y224" s="282">
        <v>130510584.18000001</v>
      </c>
      <c r="Z224" s="247"/>
      <c r="AA224" s="247"/>
      <c r="AB224" s="247"/>
      <c r="AC224" s="247"/>
      <c r="AD224" s="247"/>
      <c r="AE224" s="247"/>
      <c r="AF224" s="247"/>
      <c r="AG224" s="300">
        <v>1.1813330822139799E-2</v>
      </c>
      <c r="AH224" s="247"/>
      <c r="AI224" s="247"/>
      <c r="AJ224" s="247"/>
      <c r="AK224" s="247"/>
      <c r="AL224" s="247"/>
      <c r="AM224" s="247"/>
      <c r="AN224" s="247"/>
      <c r="AO224" s="261" t="s">
        <v>1370</v>
      </c>
      <c r="AP224" s="247"/>
      <c r="AQ224" s="247"/>
      <c r="AR224" s="247"/>
      <c r="AS224" s="247"/>
      <c r="AT224" s="247"/>
      <c r="AU224" s="247"/>
      <c r="AV224" s="247"/>
      <c r="AW224" s="247"/>
      <c r="AX224" s="247"/>
    </row>
    <row r="225" spans="2:50" ht="12.2" customHeight="1" x14ac:dyDescent="0.25">
      <c r="B225" s="280" t="s">
        <v>1590</v>
      </c>
      <c r="C225" s="247"/>
      <c r="D225" s="247"/>
      <c r="E225" s="247"/>
      <c r="F225" s="247"/>
      <c r="G225" s="247"/>
      <c r="H225" s="247"/>
      <c r="I225" s="247"/>
      <c r="J225" s="296">
        <v>7</v>
      </c>
      <c r="K225" s="247"/>
      <c r="L225" s="247"/>
      <c r="M225" s="247"/>
      <c r="N225" s="247"/>
      <c r="O225" s="247"/>
      <c r="P225" s="300">
        <v>2.8513238289205699E-4</v>
      </c>
      <c r="Q225" s="247"/>
      <c r="R225" s="247"/>
      <c r="S225" s="247"/>
      <c r="T225" s="247"/>
      <c r="U225" s="247"/>
      <c r="V225" s="247"/>
      <c r="W225" s="247"/>
      <c r="X225" s="247"/>
      <c r="Y225" s="282">
        <v>5297028.82</v>
      </c>
      <c r="Z225" s="247"/>
      <c r="AA225" s="247"/>
      <c r="AB225" s="247"/>
      <c r="AC225" s="247"/>
      <c r="AD225" s="247"/>
      <c r="AE225" s="247"/>
      <c r="AF225" s="247"/>
      <c r="AG225" s="300">
        <v>4.7946727246860001E-4</v>
      </c>
      <c r="AH225" s="247"/>
      <c r="AI225" s="247"/>
      <c r="AJ225" s="247"/>
      <c r="AK225" s="247"/>
      <c r="AL225" s="247"/>
      <c r="AM225" s="247"/>
      <c r="AN225" s="247"/>
      <c r="AO225" s="261" t="s">
        <v>1370</v>
      </c>
      <c r="AP225" s="247"/>
      <c r="AQ225" s="247"/>
      <c r="AR225" s="247"/>
      <c r="AS225" s="247"/>
      <c r="AT225" s="247"/>
      <c r="AU225" s="247"/>
      <c r="AV225" s="247"/>
      <c r="AW225" s="247"/>
      <c r="AX225" s="247"/>
    </row>
    <row r="226" spans="2:50" ht="12.2" customHeight="1" thickBot="1" x14ac:dyDescent="0.3">
      <c r="B226" s="280" t="s">
        <v>1591</v>
      </c>
      <c r="C226" s="247"/>
      <c r="D226" s="247"/>
      <c r="E226" s="247"/>
      <c r="F226" s="247"/>
      <c r="G226" s="247"/>
      <c r="H226" s="247"/>
      <c r="I226" s="247"/>
      <c r="J226" s="296">
        <v>59</v>
      </c>
      <c r="K226" s="247"/>
      <c r="L226" s="247"/>
      <c r="M226" s="247"/>
      <c r="N226" s="247"/>
      <c r="O226" s="247"/>
      <c r="P226" s="300">
        <v>2.4032586558044799E-3</v>
      </c>
      <c r="Q226" s="247"/>
      <c r="R226" s="247"/>
      <c r="S226" s="247"/>
      <c r="T226" s="247"/>
      <c r="U226" s="247"/>
      <c r="V226" s="247"/>
      <c r="W226" s="247"/>
      <c r="X226" s="247"/>
      <c r="Y226" s="282">
        <v>21477452.91</v>
      </c>
      <c r="Z226" s="247"/>
      <c r="AA226" s="247"/>
      <c r="AB226" s="247"/>
      <c r="AC226" s="247"/>
      <c r="AD226" s="247"/>
      <c r="AE226" s="247"/>
      <c r="AF226" s="247"/>
      <c r="AG226" s="300">
        <v>1.9440588519075901E-3</v>
      </c>
      <c r="AH226" s="247"/>
      <c r="AI226" s="247"/>
      <c r="AJ226" s="247"/>
      <c r="AK226" s="247"/>
      <c r="AL226" s="247"/>
      <c r="AM226" s="247"/>
      <c r="AN226" s="247"/>
      <c r="AO226" s="261" t="s">
        <v>1370</v>
      </c>
      <c r="AP226" s="247"/>
      <c r="AQ226" s="247"/>
      <c r="AR226" s="247"/>
      <c r="AS226" s="247"/>
      <c r="AT226" s="247"/>
      <c r="AU226" s="247"/>
      <c r="AV226" s="247"/>
      <c r="AW226" s="247"/>
      <c r="AX226" s="247"/>
    </row>
    <row r="227" spans="2:50" ht="12.2" customHeight="1" thickTop="1" x14ac:dyDescent="0.25">
      <c r="B227" s="260" t="s">
        <v>96</v>
      </c>
      <c r="C227" s="247"/>
      <c r="D227" s="247"/>
      <c r="E227" s="247"/>
      <c r="F227" s="247"/>
      <c r="G227" s="247"/>
      <c r="H227" s="247"/>
      <c r="I227" s="247"/>
      <c r="J227" s="304">
        <v>24550</v>
      </c>
      <c r="K227" s="305"/>
      <c r="L227" s="305"/>
      <c r="M227" s="305"/>
      <c r="N227" s="305"/>
      <c r="O227" s="305"/>
      <c r="P227" s="306">
        <v>1</v>
      </c>
      <c r="Q227" s="305"/>
      <c r="R227" s="305"/>
      <c r="S227" s="305"/>
      <c r="T227" s="305"/>
      <c r="U227" s="305"/>
      <c r="V227" s="305"/>
      <c r="W227" s="305"/>
      <c r="X227" s="305"/>
      <c r="Y227" s="307">
        <v>11047738029.6</v>
      </c>
      <c r="Z227" s="305"/>
      <c r="AA227" s="305"/>
      <c r="AB227" s="305"/>
      <c r="AC227" s="305"/>
      <c r="AD227" s="305"/>
      <c r="AE227" s="305"/>
      <c r="AF227" s="305"/>
      <c r="AG227" s="306">
        <v>1</v>
      </c>
      <c r="AH227" s="305"/>
      <c r="AI227" s="305"/>
      <c r="AJ227" s="305"/>
      <c r="AK227" s="305"/>
      <c r="AL227" s="305"/>
      <c r="AM227" s="305"/>
      <c r="AN227" s="305"/>
      <c r="AO227" s="261" t="s">
        <v>1370</v>
      </c>
      <c r="AP227" s="247"/>
      <c r="AQ227" s="247"/>
      <c r="AR227" s="247"/>
      <c r="AS227" s="247"/>
      <c r="AT227" s="247"/>
      <c r="AU227" s="247"/>
      <c r="AV227" s="247"/>
      <c r="AW227" s="247"/>
      <c r="AX227" s="247"/>
    </row>
    <row r="228" spans="2:50" ht="10.7" customHeight="1" x14ac:dyDescent="0.25">
      <c r="B228" s="267" t="s">
        <v>1370</v>
      </c>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7"/>
    </row>
    <row r="229" spans="2:50" ht="10.7" customHeight="1" x14ac:dyDescent="0.25">
      <c r="B229" s="249" t="s">
        <v>1370</v>
      </c>
      <c r="C229" s="247"/>
      <c r="D229" s="247"/>
      <c r="E229" s="247"/>
      <c r="F229" s="247"/>
      <c r="G229" s="247"/>
      <c r="H229" s="247"/>
      <c r="I229" s="247"/>
      <c r="J229" s="250" t="s">
        <v>1370</v>
      </c>
      <c r="K229" s="247"/>
      <c r="L229" s="247"/>
      <c r="M229" s="247"/>
      <c r="N229" s="247"/>
      <c r="O229" s="247"/>
      <c r="P229" s="250" t="s">
        <v>1370</v>
      </c>
      <c r="Q229" s="247"/>
      <c r="R229" s="247"/>
      <c r="S229" s="247"/>
      <c r="T229" s="247"/>
      <c r="U229" s="247"/>
      <c r="V229" s="247"/>
      <c r="W229" s="247"/>
      <c r="X229" s="247"/>
      <c r="Y229" s="250" t="s">
        <v>1370</v>
      </c>
      <c r="Z229" s="247"/>
      <c r="AA229" s="247"/>
      <c r="AB229" s="247"/>
      <c r="AC229" s="247"/>
      <c r="AD229" s="247"/>
      <c r="AE229" s="247"/>
      <c r="AF229" s="247"/>
      <c r="AG229" s="250" t="s">
        <v>1370</v>
      </c>
      <c r="AH229" s="247"/>
      <c r="AI229" s="247"/>
      <c r="AJ229" s="247"/>
      <c r="AK229" s="247"/>
      <c r="AL229" s="247"/>
      <c r="AM229" s="247"/>
      <c r="AN229" s="247"/>
      <c r="AO229" s="250" t="s">
        <v>1370</v>
      </c>
      <c r="AP229" s="247"/>
      <c r="AQ229" s="247"/>
      <c r="AR229" s="247"/>
      <c r="AS229" s="247"/>
      <c r="AT229" s="247"/>
      <c r="AU229" s="247"/>
      <c r="AV229" s="247"/>
      <c r="AW229" s="247"/>
      <c r="AX229" s="247"/>
    </row>
    <row r="230" spans="2:50" ht="12.2" customHeight="1" x14ac:dyDescent="0.25">
      <c r="B230" s="268" t="s">
        <v>1592</v>
      </c>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68" t="s">
        <v>1370</v>
      </c>
      <c r="AP230" s="247"/>
      <c r="AQ230" s="247"/>
      <c r="AR230" s="247"/>
      <c r="AS230" s="247"/>
      <c r="AT230" s="247"/>
      <c r="AU230" s="247"/>
      <c r="AV230" s="247"/>
      <c r="AW230" s="247"/>
      <c r="AX230" s="247"/>
    </row>
    <row r="231" spans="2:50" ht="12.2" customHeight="1" x14ac:dyDescent="0.25">
      <c r="B231" s="269" t="s">
        <v>1593</v>
      </c>
      <c r="C231" s="247"/>
      <c r="D231" s="247"/>
      <c r="E231" s="247"/>
      <c r="F231" s="247"/>
      <c r="G231" s="247"/>
      <c r="H231" s="247"/>
      <c r="I231" s="247"/>
      <c r="J231" s="301" t="s">
        <v>683</v>
      </c>
      <c r="K231" s="247"/>
      <c r="L231" s="247"/>
      <c r="M231" s="247"/>
      <c r="N231" s="247"/>
      <c r="O231" s="247"/>
      <c r="P231" s="301" t="s">
        <v>1550</v>
      </c>
      <c r="Q231" s="247"/>
      <c r="R231" s="247"/>
      <c r="S231" s="247"/>
      <c r="T231" s="247"/>
      <c r="U231" s="247"/>
      <c r="V231" s="247"/>
      <c r="W231" s="247"/>
      <c r="X231" s="247"/>
      <c r="Y231" s="301" t="s">
        <v>1551</v>
      </c>
      <c r="Z231" s="247"/>
      <c r="AA231" s="247"/>
      <c r="AB231" s="247"/>
      <c r="AC231" s="247"/>
      <c r="AD231" s="247"/>
      <c r="AE231" s="247"/>
      <c r="AF231" s="247"/>
      <c r="AG231" s="301" t="s">
        <v>1550</v>
      </c>
      <c r="AH231" s="247"/>
      <c r="AI231" s="247"/>
      <c r="AJ231" s="247"/>
      <c r="AK231" s="247"/>
      <c r="AL231" s="247"/>
      <c r="AM231" s="247"/>
      <c r="AN231" s="247"/>
      <c r="AO231" s="301" t="s">
        <v>1370</v>
      </c>
      <c r="AP231" s="247"/>
      <c r="AQ231" s="247"/>
      <c r="AR231" s="247"/>
      <c r="AS231" s="247"/>
      <c r="AT231" s="247"/>
      <c r="AU231" s="247"/>
      <c r="AV231" s="247"/>
      <c r="AW231" s="247"/>
      <c r="AX231" s="247"/>
    </row>
    <row r="232" spans="2:50" ht="12.2" customHeight="1" x14ac:dyDescent="0.25">
      <c r="B232" s="280" t="s">
        <v>1346</v>
      </c>
      <c r="C232" s="247"/>
      <c r="D232" s="247"/>
      <c r="E232" s="247"/>
      <c r="F232" s="247"/>
      <c r="G232" s="247"/>
      <c r="H232" s="247"/>
      <c r="I232" s="247"/>
      <c r="J232" s="296">
        <v>3029</v>
      </c>
      <c r="K232" s="247"/>
      <c r="L232" s="247"/>
      <c r="M232" s="247"/>
      <c r="N232" s="247"/>
      <c r="O232" s="247"/>
      <c r="P232" s="300">
        <v>0.12338085999999999</v>
      </c>
      <c r="Q232" s="247"/>
      <c r="R232" s="247"/>
      <c r="S232" s="247"/>
      <c r="T232" s="247"/>
      <c r="U232" s="247"/>
      <c r="V232" s="247"/>
      <c r="W232" s="247"/>
      <c r="X232" s="247"/>
      <c r="Y232" s="282">
        <v>166920297.53999999</v>
      </c>
      <c r="Z232" s="247"/>
      <c r="AA232" s="247"/>
      <c r="AB232" s="247"/>
      <c r="AC232" s="247"/>
      <c r="AD232" s="247"/>
      <c r="AE232" s="247"/>
      <c r="AF232" s="247"/>
      <c r="AG232" s="300">
        <v>1.5108999999999999E-2</v>
      </c>
      <c r="AH232" s="247"/>
      <c r="AI232" s="247"/>
      <c r="AJ232" s="247"/>
      <c r="AK232" s="247"/>
      <c r="AL232" s="247"/>
      <c r="AM232" s="247"/>
      <c r="AN232" s="247"/>
      <c r="AO232" s="261" t="s">
        <v>1370</v>
      </c>
      <c r="AP232" s="247"/>
      <c r="AQ232" s="247"/>
      <c r="AR232" s="247"/>
      <c r="AS232" s="247"/>
      <c r="AT232" s="247"/>
      <c r="AU232" s="247"/>
      <c r="AV232" s="247"/>
      <c r="AW232" s="247"/>
      <c r="AX232" s="247"/>
    </row>
    <row r="233" spans="2:50" ht="12.2" customHeight="1" x14ac:dyDescent="0.25">
      <c r="B233" s="280" t="s">
        <v>1594</v>
      </c>
      <c r="C233" s="247"/>
      <c r="D233" s="247"/>
      <c r="E233" s="247"/>
      <c r="F233" s="247"/>
      <c r="G233" s="247"/>
      <c r="H233" s="247"/>
      <c r="I233" s="247"/>
      <c r="J233" s="296">
        <v>1848</v>
      </c>
      <c r="K233" s="247"/>
      <c r="L233" s="247"/>
      <c r="M233" s="247"/>
      <c r="N233" s="247"/>
      <c r="O233" s="247"/>
      <c r="P233" s="300">
        <v>7.5274949999999993E-2</v>
      </c>
      <c r="Q233" s="247"/>
      <c r="R233" s="247"/>
      <c r="S233" s="247"/>
      <c r="T233" s="247"/>
      <c r="U233" s="247"/>
      <c r="V233" s="247"/>
      <c r="W233" s="247"/>
      <c r="X233" s="247"/>
      <c r="Y233" s="282">
        <v>232718032.09999999</v>
      </c>
      <c r="Z233" s="247"/>
      <c r="AA233" s="247"/>
      <c r="AB233" s="247"/>
      <c r="AC233" s="247"/>
      <c r="AD233" s="247"/>
      <c r="AE233" s="247"/>
      <c r="AF233" s="247"/>
      <c r="AG233" s="300">
        <v>2.106477E-2</v>
      </c>
      <c r="AH233" s="247"/>
      <c r="AI233" s="247"/>
      <c r="AJ233" s="247"/>
      <c r="AK233" s="247"/>
      <c r="AL233" s="247"/>
      <c r="AM233" s="247"/>
      <c r="AN233" s="247"/>
      <c r="AO233" s="261" t="s">
        <v>1370</v>
      </c>
      <c r="AP233" s="247"/>
      <c r="AQ233" s="247"/>
      <c r="AR233" s="247"/>
      <c r="AS233" s="247"/>
      <c r="AT233" s="247"/>
      <c r="AU233" s="247"/>
      <c r="AV233" s="247"/>
      <c r="AW233" s="247"/>
      <c r="AX233" s="247"/>
    </row>
    <row r="234" spans="2:50" ht="12.2" customHeight="1" x14ac:dyDescent="0.25">
      <c r="B234" s="280" t="s">
        <v>1595</v>
      </c>
      <c r="C234" s="247"/>
      <c r="D234" s="247"/>
      <c r="E234" s="247"/>
      <c r="F234" s="247"/>
      <c r="G234" s="247"/>
      <c r="H234" s="247"/>
      <c r="I234" s="247"/>
      <c r="J234" s="296">
        <v>2130</v>
      </c>
      <c r="K234" s="247"/>
      <c r="L234" s="247"/>
      <c r="M234" s="247"/>
      <c r="N234" s="247"/>
      <c r="O234" s="247"/>
      <c r="P234" s="300">
        <v>8.6761710000000006E-2</v>
      </c>
      <c r="Q234" s="247"/>
      <c r="R234" s="247"/>
      <c r="S234" s="247"/>
      <c r="T234" s="247"/>
      <c r="U234" s="247"/>
      <c r="V234" s="247"/>
      <c r="W234" s="247"/>
      <c r="X234" s="247"/>
      <c r="Y234" s="282">
        <v>375394493.51999998</v>
      </c>
      <c r="Z234" s="247"/>
      <c r="AA234" s="247"/>
      <c r="AB234" s="247"/>
      <c r="AC234" s="247"/>
      <c r="AD234" s="247"/>
      <c r="AE234" s="247"/>
      <c r="AF234" s="247"/>
      <c r="AG234" s="300">
        <v>3.3979309999999999E-2</v>
      </c>
      <c r="AH234" s="247"/>
      <c r="AI234" s="247"/>
      <c r="AJ234" s="247"/>
      <c r="AK234" s="247"/>
      <c r="AL234" s="247"/>
      <c r="AM234" s="247"/>
      <c r="AN234" s="247"/>
      <c r="AO234" s="261" t="s">
        <v>1370</v>
      </c>
      <c r="AP234" s="247"/>
      <c r="AQ234" s="247"/>
      <c r="AR234" s="247"/>
      <c r="AS234" s="247"/>
      <c r="AT234" s="247"/>
      <c r="AU234" s="247"/>
      <c r="AV234" s="247"/>
      <c r="AW234" s="247"/>
      <c r="AX234" s="247"/>
    </row>
    <row r="235" spans="2:50" ht="12.2" customHeight="1" x14ac:dyDescent="0.25">
      <c r="B235" s="280" t="s">
        <v>1596</v>
      </c>
      <c r="C235" s="247"/>
      <c r="D235" s="247"/>
      <c r="E235" s="247"/>
      <c r="F235" s="247"/>
      <c r="G235" s="247"/>
      <c r="H235" s="247"/>
      <c r="I235" s="247"/>
      <c r="J235" s="296">
        <v>2226</v>
      </c>
      <c r="K235" s="247"/>
      <c r="L235" s="247"/>
      <c r="M235" s="247"/>
      <c r="N235" s="247"/>
      <c r="O235" s="247"/>
      <c r="P235" s="300">
        <v>9.0672100000000005E-2</v>
      </c>
      <c r="Q235" s="247"/>
      <c r="R235" s="247"/>
      <c r="S235" s="247"/>
      <c r="T235" s="247"/>
      <c r="U235" s="247"/>
      <c r="V235" s="247"/>
      <c r="W235" s="247"/>
      <c r="X235" s="247"/>
      <c r="Y235" s="282">
        <v>500753455.51999998</v>
      </c>
      <c r="Z235" s="247"/>
      <c r="AA235" s="247"/>
      <c r="AB235" s="247"/>
      <c r="AC235" s="247"/>
      <c r="AD235" s="247"/>
      <c r="AE235" s="247"/>
      <c r="AF235" s="247"/>
      <c r="AG235" s="300">
        <v>4.5326329999999998E-2</v>
      </c>
      <c r="AH235" s="247"/>
      <c r="AI235" s="247"/>
      <c r="AJ235" s="247"/>
      <c r="AK235" s="247"/>
      <c r="AL235" s="247"/>
      <c r="AM235" s="247"/>
      <c r="AN235" s="247"/>
      <c r="AO235" s="261" t="s">
        <v>1370</v>
      </c>
      <c r="AP235" s="247"/>
      <c r="AQ235" s="247"/>
      <c r="AR235" s="247"/>
      <c r="AS235" s="247"/>
      <c r="AT235" s="247"/>
      <c r="AU235" s="247"/>
      <c r="AV235" s="247"/>
      <c r="AW235" s="247"/>
      <c r="AX235" s="247"/>
    </row>
    <row r="236" spans="2:50" ht="12.2" customHeight="1" x14ac:dyDescent="0.25">
      <c r="B236" s="280" t="s">
        <v>1597</v>
      </c>
      <c r="C236" s="247"/>
      <c r="D236" s="247"/>
      <c r="E236" s="247"/>
      <c r="F236" s="247"/>
      <c r="G236" s="247"/>
      <c r="H236" s="247"/>
      <c r="I236" s="247"/>
      <c r="J236" s="296">
        <v>2221</v>
      </c>
      <c r="K236" s="247"/>
      <c r="L236" s="247"/>
      <c r="M236" s="247"/>
      <c r="N236" s="247"/>
      <c r="O236" s="247"/>
      <c r="P236" s="300">
        <v>9.0468430000000002E-2</v>
      </c>
      <c r="Q236" s="247"/>
      <c r="R236" s="247"/>
      <c r="S236" s="247"/>
      <c r="T236" s="247"/>
      <c r="U236" s="247"/>
      <c r="V236" s="247"/>
      <c r="W236" s="247"/>
      <c r="X236" s="247"/>
      <c r="Y236" s="282">
        <v>609866794.27999997</v>
      </c>
      <c r="Z236" s="247"/>
      <c r="AA236" s="247"/>
      <c r="AB236" s="247"/>
      <c r="AC236" s="247"/>
      <c r="AD236" s="247"/>
      <c r="AE236" s="247"/>
      <c r="AF236" s="247"/>
      <c r="AG236" s="300">
        <v>5.5202870000000001E-2</v>
      </c>
      <c r="AH236" s="247"/>
      <c r="AI236" s="247"/>
      <c r="AJ236" s="247"/>
      <c r="AK236" s="247"/>
      <c r="AL236" s="247"/>
      <c r="AM236" s="247"/>
      <c r="AN236" s="247"/>
      <c r="AO236" s="261" t="s">
        <v>1370</v>
      </c>
      <c r="AP236" s="247"/>
      <c r="AQ236" s="247"/>
      <c r="AR236" s="247"/>
      <c r="AS236" s="247"/>
      <c r="AT236" s="247"/>
      <c r="AU236" s="247"/>
      <c r="AV236" s="247"/>
      <c r="AW236" s="247"/>
      <c r="AX236" s="247"/>
    </row>
    <row r="237" spans="2:50" ht="12.2" customHeight="1" x14ac:dyDescent="0.25">
      <c r="B237" s="280" t="s">
        <v>1598</v>
      </c>
      <c r="C237" s="247"/>
      <c r="D237" s="247"/>
      <c r="E237" s="247"/>
      <c r="F237" s="247"/>
      <c r="G237" s="247"/>
      <c r="H237" s="247"/>
      <c r="I237" s="247"/>
      <c r="J237" s="296">
        <v>1764</v>
      </c>
      <c r="K237" s="247"/>
      <c r="L237" s="247"/>
      <c r="M237" s="247"/>
      <c r="N237" s="247"/>
      <c r="O237" s="247"/>
      <c r="P237" s="300">
        <v>7.1853360000000005E-2</v>
      </c>
      <c r="Q237" s="247"/>
      <c r="R237" s="247"/>
      <c r="S237" s="247"/>
      <c r="T237" s="247"/>
      <c r="U237" s="247"/>
      <c r="V237" s="247"/>
      <c r="W237" s="247"/>
      <c r="X237" s="247"/>
      <c r="Y237" s="282">
        <v>572541916.46000004</v>
      </c>
      <c r="Z237" s="247"/>
      <c r="AA237" s="247"/>
      <c r="AB237" s="247"/>
      <c r="AC237" s="247"/>
      <c r="AD237" s="247"/>
      <c r="AE237" s="247"/>
      <c r="AF237" s="247"/>
      <c r="AG237" s="300">
        <v>5.182436E-2</v>
      </c>
      <c r="AH237" s="247"/>
      <c r="AI237" s="247"/>
      <c r="AJ237" s="247"/>
      <c r="AK237" s="247"/>
      <c r="AL237" s="247"/>
      <c r="AM237" s="247"/>
      <c r="AN237" s="247"/>
      <c r="AO237" s="261" t="s">
        <v>1370</v>
      </c>
      <c r="AP237" s="247"/>
      <c r="AQ237" s="247"/>
      <c r="AR237" s="247"/>
      <c r="AS237" s="247"/>
      <c r="AT237" s="247"/>
      <c r="AU237" s="247"/>
      <c r="AV237" s="247"/>
      <c r="AW237" s="247"/>
      <c r="AX237" s="247"/>
    </row>
    <row r="238" spans="2:50" ht="12.2" customHeight="1" x14ac:dyDescent="0.25">
      <c r="B238" s="280" t="s">
        <v>1599</v>
      </c>
      <c r="C238" s="247"/>
      <c r="D238" s="247"/>
      <c r="E238" s="247"/>
      <c r="F238" s="247"/>
      <c r="G238" s="247"/>
      <c r="H238" s="247"/>
      <c r="I238" s="247"/>
      <c r="J238" s="296">
        <v>1520</v>
      </c>
      <c r="K238" s="247"/>
      <c r="L238" s="247"/>
      <c r="M238" s="247"/>
      <c r="N238" s="247"/>
      <c r="O238" s="247"/>
      <c r="P238" s="300">
        <v>6.1914459999999998E-2</v>
      </c>
      <c r="Q238" s="247"/>
      <c r="R238" s="247"/>
      <c r="S238" s="247"/>
      <c r="T238" s="247"/>
      <c r="U238" s="247"/>
      <c r="V238" s="247"/>
      <c r="W238" s="247"/>
      <c r="X238" s="247"/>
      <c r="Y238" s="282">
        <v>567922446.08000004</v>
      </c>
      <c r="Z238" s="247"/>
      <c r="AA238" s="247"/>
      <c r="AB238" s="247"/>
      <c r="AC238" s="247"/>
      <c r="AD238" s="247"/>
      <c r="AE238" s="247"/>
      <c r="AF238" s="247"/>
      <c r="AG238" s="300">
        <v>5.1406220000000002E-2</v>
      </c>
      <c r="AH238" s="247"/>
      <c r="AI238" s="247"/>
      <c r="AJ238" s="247"/>
      <c r="AK238" s="247"/>
      <c r="AL238" s="247"/>
      <c r="AM238" s="247"/>
      <c r="AN238" s="247"/>
      <c r="AO238" s="261" t="s">
        <v>1370</v>
      </c>
      <c r="AP238" s="247"/>
      <c r="AQ238" s="247"/>
      <c r="AR238" s="247"/>
      <c r="AS238" s="247"/>
      <c r="AT238" s="247"/>
      <c r="AU238" s="247"/>
      <c r="AV238" s="247"/>
      <c r="AW238" s="247"/>
      <c r="AX238" s="247"/>
    </row>
    <row r="239" spans="2:50" ht="12.2" customHeight="1" x14ac:dyDescent="0.25">
      <c r="B239" s="280" t="s">
        <v>1600</v>
      </c>
      <c r="C239" s="247"/>
      <c r="D239" s="247"/>
      <c r="E239" s="247"/>
      <c r="F239" s="247"/>
      <c r="G239" s="247"/>
      <c r="H239" s="247"/>
      <c r="I239" s="247"/>
      <c r="J239" s="296">
        <v>1165</v>
      </c>
      <c r="K239" s="247"/>
      <c r="L239" s="247"/>
      <c r="M239" s="247"/>
      <c r="N239" s="247"/>
      <c r="O239" s="247"/>
      <c r="P239" s="300">
        <v>4.7454179999999999E-2</v>
      </c>
      <c r="Q239" s="247"/>
      <c r="R239" s="247"/>
      <c r="S239" s="247"/>
      <c r="T239" s="247"/>
      <c r="U239" s="247"/>
      <c r="V239" s="247"/>
      <c r="W239" s="247"/>
      <c r="X239" s="247"/>
      <c r="Y239" s="282">
        <v>494853877.36000001</v>
      </c>
      <c r="Z239" s="247"/>
      <c r="AA239" s="247"/>
      <c r="AB239" s="247"/>
      <c r="AC239" s="247"/>
      <c r="AD239" s="247"/>
      <c r="AE239" s="247"/>
      <c r="AF239" s="247"/>
      <c r="AG239" s="300">
        <v>4.4792329999999998E-2</v>
      </c>
      <c r="AH239" s="247"/>
      <c r="AI239" s="247"/>
      <c r="AJ239" s="247"/>
      <c r="AK239" s="247"/>
      <c r="AL239" s="247"/>
      <c r="AM239" s="247"/>
      <c r="AN239" s="247"/>
      <c r="AO239" s="261" t="s">
        <v>1370</v>
      </c>
      <c r="AP239" s="247"/>
      <c r="AQ239" s="247"/>
      <c r="AR239" s="247"/>
      <c r="AS239" s="247"/>
      <c r="AT239" s="247"/>
      <c r="AU239" s="247"/>
      <c r="AV239" s="247"/>
      <c r="AW239" s="247"/>
      <c r="AX239" s="247"/>
    </row>
    <row r="240" spans="2:50" ht="12.2" customHeight="1" x14ac:dyDescent="0.25">
      <c r="B240" s="280" t="s">
        <v>1601</v>
      </c>
      <c r="C240" s="247"/>
      <c r="D240" s="247"/>
      <c r="E240" s="247"/>
      <c r="F240" s="247"/>
      <c r="G240" s="247"/>
      <c r="H240" s="247"/>
      <c r="I240" s="247"/>
      <c r="J240" s="296">
        <v>1289</v>
      </c>
      <c r="K240" s="247"/>
      <c r="L240" s="247"/>
      <c r="M240" s="247"/>
      <c r="N240" s="247"/>
      <c r="O240" s="247"/>
      <c r="P240" s="300">
        <v>5.2505089999999997E-2</v>
      </c>
      <c r="Q240" s="247"/>
      <c r="R240" s="247"/>
      <c r="S240" s="247"/>
      <c r="T240" s="247"/>
      <c r="U240" s="247"/>
      <c r="V240" s="247"/>
      <c r="W240" s="247"/>
      <c r="X240" s="247"/>
      <c r="Y240" s="282">
        <v>610711674</v>
      </c>
      <c r="Z240" s="247"/>
      <c r="AA240" s="247"/>
      <c r="AB240" s="247"/>
      <c r="AC240" s="247"/>
      <c r="AD240" s="247"/>
      <c r="AE240" s="247"/>
      <c r="AF240" s="247"/>
      <c r="AG240" s="300">
        <v>5.5279340000000003E-2</v>
      </c>
      <c r="AH240" s="247"/>
      <c r="AI240" s="247"/>
      <c r="AJ240" s="247"/>
      <c r="AK240" s="247"/>
      <c r="AL240" s="247"/>
      <c r="AM240" s="247"/>
      <c r="AN240" s="247"/>
      <c r="AO240" s="261" t="s">
        <v>1370</v>
      </c>
      <c r="AP240" s="247"/>
      <c r="AQ240" s="247"/>
      <c r="AR240" s="247"/>
      <c r="AS240" s="247"/>
      <c r="AT240" s="247"/>
      <c r="AU240" s="247"/>
      <c r="AV240" s="247"/>
      <c r="AW240" s="247"/>
      <c r="AX240" s="247"/>
    </row>
    <row r="241" spans="2:50" ht="12.2" customHeight="1" x14ac:dyDescent="0.25">
      <c r="B241" s="280" t="s">
        <v>1602</v>
      </c>
      <c r="C241" s="247"/>
      <c r="D241" s="247"/>
      <c r="E241" s="247"/>
      <c r="F241" s="247"/>
      <c r="G241" s="247"/>
      <c r="H241" s="247"/>
      <c r="I241" s="247"/>
      <c r="J241" s="296">
        <v>974</v>
      </c>
      <c r="K241" s="247"/>
      <c r="L241" s="247"/>
      <c r="M241" s="247"/>
      <c r="N241" s="247"/>
      <c r="O241" s="247"/>
      <c r="P241" s="300">
        <v>3.9674130000000002E-2</v>
      </c>
      <c r="Q241" s="247"/>
      <c r="R241" s="247"/>
      <c r="S241" s="247"/>
      <c r="T241" s="247"/>
      <c r="U241" s="247"/>
      <c r="V241" s="247"/>
      <c r="W241" s="247"/>
      <c r="X241" s="247"/>
      <c r="Y241" s="282">
        <v>510376078.58999997</v>
      </c>
      <c r="Z241" s="247"/>
      <c r="AA241" s="247"/>
      <c r="AB241" s="247"/>
      <c r="AC241" s="247"/>
      <c r="AD241" s="247"/>
      <c r="AE241" s="247"/>
      <c r="AF241" s="247"/>
      <c r="AG241" s="300">
        <v>4.6197340000000003E-2</v>
      </c>
      <c r="AH241" s="247"/>
      <c r="AI241" s="247"/>
      <c r="AJ241" s="247"/>
      <c r="AK241" s="247"/>
      <c r="AL241" s="247"/>
      <c r="AM241" s="247"/>
      <c r="AN241" s="247"/>
      <c r="AO241" s="261" t="s">
        <v>1370</v>
      </c>
      <c r="AP241" s="247"/>
      <c r="AQ241" s="247"/>
      <c r="AR241" s="247"/>
      <c r="AS241" s="247"/>
      <c r="AT241" s="247"/>
      <c r="AU241" s="247"/>
      <c r="AV241" s="247"/>
      <c r="AW241" s="247"/>
      <c r="AX241" s="247"/>
    </row>
    <row r="242" spans="2:50" ht="12.2" customHeight="1" x14ac:dyDescent="0.25">
      <c r="B242" s="280" t="s">
        <v>1603</v>
      </c>
      <c r="C242" s="247"/>
      <c r="D242" s="247"/>
      <c r="E242" s="247"/>
      <c r="F242" s="247"/>
      <c r="G242" s="247"/>
      <c r="H242" s="247"/>
      <c r="I242" s="247"/>
      <c r="J242" s="296">
        <v>824</v>
      </c>
      <c r="K242" s="247"/>
      <c r="L242" s="247"/>
      <c r="M242" s="247"/>
      <c r="N242" s="247"/>
      <c r="O242" s="247"/>
      <c r="P242" s="300">
        <v>3.3564150000000001E-2</v>
      </c>
      <c r="Q242" s="247"/>
      <c r="R242" s="247"/>
      <c r="S242" s="247"/>
      <c r="T242" s="247"/>
      <c r="U242" s="247"/>
      <c r="V242" s="247"/>
      <c r="W242" s="247"/>
      <c r="X242" s="247"/>
      <c r="Y242" s="282">
        <v>473129451.12</v>
      </c>
      <c r="Z242" s="247"/>
      <c r="AA242" s="247"/>
      <c r="AB242" s="247"/>
      <c r="AC242" s="247"/>
      <c r="AD242" s="247"/>
      <c r="AE242" s="247"/>
      <c r="AF242" s="247"/>
      <c r="AG242" s="300">
        <v>4.2825910000000002E-2</v>
      </c>
      <c r="AH242" s="247"/>
      <c r="AI242" s="247"/>
      <c r="AJ242" s="247"/>
      <c r="AK242" s="247"/>
      <c r="AL242" s="247"/>
      <c r="AM242" s="247"/>
      <c r="AN242" s="247"/>
      <c r="AO242" s="261" t="s">
        <v>1370</v>
      </c>
      <c r="AP242" s="247"/>
      <c r="AQ242" s="247"/>
      <c r="AR242" s="247"/>
      <c r="AS242" s="247"/>
      <c r="AT242" s="247"/>
      <c r="AU242" s="247"/>
      <c r="AV242" s="247"/>
      <c r="AW242" s="247"/>
      <c r="AX242" s="247"/>
    </row>
    <row r="243" spans="2:50" ht="12.2" customHeight="1" x14ac:dyDescent="0.25">
      <c r="B243" s="280" t="s">
        <v>1604</v>
      </c>
      <c r="C243" s="247"/>
      <c r="D243" s="247"/>
      <c r="E243" s="247"/>
      <c r="F243" s="247"/>
      <c r="G243" s="247"/>
      <c r="H243" s="247"/>
      <c r="I243" s="247"/>
      <c r="J243" s="296">
        <v>636</v>
      </c>
      <c r="K243" s="247"/>
      <c r="L243" s="247"/>
      <c r="M243" s="247"/>
      <c r="N243" s="247"/>
      <c r="O243" s="247"/>
      <c r="P243" s="300">
        <v>2.5906309999999998E-2</v>
      </c>
      <c r="Q243" s="247"/>
      <c r="R243" s="247"/>
      <c r="S243" s="247"/>
      <c r="T243" s="247"/>
      <c r="U243" s="247"/>
      <c r="V243" s="247"/>
      <c r="W243" s="247"/>
      <c r="X243" s="247"/>
      <c r="Y243" s="282">
        <v>397944915.44</v>
      </c>
      <c r="Z243" s="247"/>
      <c r="AA243" s="247"/>
      <c r="AB243" s="247"/>
      <c r="AC243" s="247"/>
      <c r="AD243" s="247"/>
      <c r="AE243" s="247"/>
      <c r="AF243" s="247"/>
      <c r="AG243" s="300">
        <v>3.6020490000000002E-2</v>
      </c>
      <c r="AH243" s="247"/>
      <c r="AI243" s="247"/>
      <c r="AJ243" s="247"/>
      <c r="AK243" s="247"/>
      <c r="AL243" s="247"/>
      <c r="AM243" s="247"/>
      <c r="AN243" s="247"/>
      <c r="AO243" s="261" t="s">
        <v>1370</v>
      </c>
      <c r="AP243" s="247"/>
      <c r="AQ243" s="247"/>
      <c r="AR243" s="247"/>
      <c r="AS243" s="247"/>
      <c r="AT243" s="247"/>
      <c r="AU243" s="247"/>
      <c r="AV243" s="247"/>
      <c r="AW243" s="247"/>
      <c r="AX243" s="247"/>
    </row>
    <row r="244" spans="2:50" ht="12.2" customHeight="1" x14ac:dyDescent="0.25">
      <c r="B244" s="280" t="s">
        <v>1605</v>
      </c>
      <c r="C244" s="247"/>
      <c r="D244" s="247"/>
      <c r="E244" s="247"/>
      <c r="F244" s="247"/>
      <c r="G244" s="247"/>
      <c r="H244" s="247"/>
      <c r="I244" s="247"/>
      <c r="J244" s="296">
        <v>597</v>
      </c>
      <c r="K244" s="247"/>
      <c r="L244" s="247"/>
      <c r="M244" s="247"/>
      <c r="N244" s="247"/>
      <c r="O244" s="247"/>
      <c r="P244" s="300">
        <v>2.4317720000000001E-2</v>
      </c>
      <c r="Q244" s="247"/>
      <c r="R244" s="247"/>
      <c r="S244" s="247"/>
      <c r="T244" s="247"/>
      <c r="U244" s="247"/>
      <c r="V244" s="247"/>
      <c r="W244" s="247"/>
      <c r="X244" s="247"/>
      <c r="Y244" s="282">
        <v>402637886.73000002</v>
      </c>
      <c r="Z244" s="247"/>
      <c r="AA244" s="247"/>
      <c r="AB244" s="247"/>
      <c r="AC244" s="247"/>
      <c r="AD244" s="247"/>
      <c r="AE244" s="247"/>
      <c r="AF244" s="247"/>
      <c r="AG244" s="300">
        <v>3.6445279999999997E-2</v>
      </c>
      <c r="AH244" s="247"/>
      <c r="AI244" s="247"/>
      <c r="AJ244" s="247"/>
      <c r="AK244" s="247"/>
      <c r="AL244" s="247"/>
      <c r="AM244" s="247"/>
      <c r="AN244" s="247"/>
      <c r="AO244" s="261" t="s">
        <v>1370</v>
      </c>
      <c r="AP244" s="247"/>
      <c r="AQ244" s="247"/>
      <c r="AR244" s="247"/>
      <c r="AS244" s="247"/>
      <c r="AT244" s="247"/>
      <c r="AU244" s="247"/>
      <c r="AV244" s="247"/>
      <c r="AW244" s="247"/>
      <c r="AX244" s="247"/>
    </row>
    <row r="245" spans="2:50" ht="12.2" customHeight="1" x14ac:dyDescent="0.25">
      <c r="B245" s="280" t="s">
        <v>1606</v>
      </c>
      <c r="C245" s="247"/>
      <c r="D245" s="247"/>
      <c r="E245" s="247"/>
      <c r="F245" s="247"/>
      <c r="G245" s="247"/>
      <c r="H245" s="247"/>
      <c r="I245" s="247"/>
      <c r="J245" s="296">
        <v>493</v>
      </c>
      <c r="K245" s="247"/>
      <c r="L245" s="247"/>
      <c r="M245" s="247"/>
      <c r="N245" s="247"/>
      <c r="O245" s="247"/>
      <c r="P245" s="300">
        <v>2.0081470000000001E-2</v>
      </c>
      <c r="Q245" s="247"/>
      <c r="R245" s="247"/>
      <c r="S245" s="247"/>
      <c r="T245" s="247"/>
      <c r="U245" s="247"/>
      <c r="V245" s="247"/>
      <c r="W245" s="247"/>
      <c r="X245" s="247"/>
      <c r="Y245" s="282">
        <v>357866958.73000002</v>
      </c>
      <c r="Z245" s="247"/>
      <c r="AA245" s="247"/>
      <c r="AB245" s="247"/>
      <c r="AC245" s="247"/>
      <c r="AD245" s="247"/>
      <c r="AE245" s="247"/>
      <c r="AF245" s="247"/>
      <c r="AG245" s="300">
        <v>3.2392780000000003E-2</v>
      </c>
      <c r="AH245" s="247"/>
      <c r="AI245" s="247"/>
      <c r="AJ245" s="247"/>
      <c r="AK245" s="247"/>
      <c r="AL245" s="247"/>
      <c r="AM245" s="247"/>
      <c r="AN245" s="247"/>
      <c r="AO245" s="261" t="s">
        <v>1370</v>
      </c>
      <c r="AP245" s="247"/>
      <c r="AQ245" s="247"/>
      <c r="AR245" s="247"/>
      <c r="AS245" s="247"/>
      <c r="AT245" s="247"/>
      <c r="AU245" s="247"/>
      <c r="AV245" s="247"/>
      <c r="AW245" s="247"/>
      <c r="AX245" s="247"/>
    </row>
    <row r="246" spans="2:50" ht="12.2" customHeight="1" x14ac:dyDescent="0.25">
      <c r="B246" s="280" t="s">
        <v>1607</v>
      </c>
      <c r="C246" s="247"/>
      <c r="D246" s="247"/>
      <c r="E246" s="247"/>
      <c r="F246" s="247"/>
      <c r="G246" s="247"/>
      <c r="H246" s="247"/>
      <c r="I246" s="247"/>
      <c r="J246" s="296">
        <v>452</v>
      </c>
      <c r="K246" s="247"/>
      <c r="L246" s="247"/>
      <c r="M246" s="247"/>
      <c r="N246" s="247"/>
      <c r="O246" s="247"/>
      <c r="P246" s="300">
        <v>1.841141E-2</v>
      </c>
      <c r="Q246" s="247"/>
      <c r="R246" s="247"/>
      <c r="S246" s="247"/>
      <c r="T246" s="247"/>
      <c r="U246" s="247"/>
      <c r="V246" s="247"/>
      <c r="W246" s="247"/>
      <c r="X246" s="247"/>
      <c r="Y246" s="282">
        <v>349439497.05000001</v>
      </c>
      <c r="Z246" s="247"/>
      <c r="AA246" s="247"/>
      <c r="AB246" s="247"/>
      <c r="AC246" s="247"/>
      <c r="AD246" s="247"/>
      <c r="AE246" s="247"/>
      <c r="AF246" s="247"/>
      <c r="AG246" s="300">
        <v>3.1629959999999999E-2</v>
      </c>
      <c r="AH246" s="247"/>
      <c r="AI246" s="247"/>
      <c r="AJ246" s="247"/>
      <c r="AK246" s="247"/>
      <c r="AL246" s="247"/>
      <c r="AM246" s="247"/>
      <c r="AN246" s="247"/>
      <c r="AO246" s="261" t="s">
        <v>1370</v>
      </c>
      <c r="AP246" s="247"/>
      <c r="AQ246" s="247"/>
      <c r="AR246" s="247"/>
      <c r="AS246" s="247"/>
      <c r="AT246" s="247"/>
      <c r="AU246" s="247"/>
      <c r="AV246" s="247"/>
      <c r="AW246" s="247"/>
      <c r="AX246" s="247"/>
    </row>
    <row r="247" spans="2:50" ht="12.2" customHeight="1" x14ac:dyDescent="0.25">
      <c r="B247" s="280" t="s">
        <v>1608</v>
      </c>
      <c r="C247" s="247"/>
      <c r="D247" s="247"/>
      <c r="E247" s="247"/>
      <c r="F247" s="247"/>
      <c r="G247" s="247"/>
      <c r="H247" s="247"/>
      <c r="I247" s="247"/>
      <c r="J247" s="296">
        <v>383</v>
      </c>
      <c r="K247" s="247"/>
      <c r="L247" s="247"/>
      <c r="M247" s="247"/>
      <c r="N247" s="247"/>
      <c r="O247" s="247"/>
      <c r="P247" s="300">
        <v>1.560081E-2</v>
      </c>
      <c r="Q247" s="247"/>
      <c r="R247" s="247"/>
      <c r="S247" s="247"/>
      <c r="T247" s="247"/>
      <c r="U247" s="247"/>
      <c r="V247" s="247"/>
      <c r="W247" s="247"/>
      <c r="X247" s="247"/>
      <c r="Y247" s="282">
        <v>315620263.16000003</v>
      </c>
      <c r="Z247" s="247"/>
      <c r="AA247" s="247"/>
      <c r="AB247" s="247"/>
      <c r="AC247" s="247"/>
      <c r="AD247" s="247"/>
      <c r="AE247" s="247"/>
      <c r="AF247" s="247"/>
      <c r="AG247" s="300">
        <v>2.856877E-2</v>
      </c>
      <c r="AH247" s="247"/>
      <c r="AI247" s="247"/>
      <c r="AJ247" s="247"/>
      <c r="AK247" s="247"/>
      <c r="AL247" s="247"/>
      <c r="AM247" s="247"/>
      <c r="AN247" s="247"/>
      <c r="AO247" s="261" t="s">
        <v>1370</v>
      </c>
      <c r="AP247" s="247"/>
      <c r="AQ247" s="247"/>
      <c r="AR247" s="247"/>
      <c r="AS247" s="247"/>
      <c r="AT247" s="247"/>
      <c r="AU247" s="247"/>
      <c r="AV247" s="247"/>
      <c r="AW247" s="247"/>
      <c r="AX247" s="247"/>
    </row>
    <row r="248" spans="2:50" ht="12.2" customHeight="1" x14ac:dyDescent="0.25">
      <c r="B248" s="280" t="s">
        <v>1609</v>
      </c>
      <c r="C248" s="247"/>
      <c r="D248" s="247"/>
      <c r="E248" s="247"/>
      <c r="F248" s="247"/>
      <c r="G248" s="247"/>
      <c r="H248" s="247"/>
      <c r="I248" s="247"/>
      <c r="J248" s="296">
        <v>335</v>
      </c>
      <c r="K248" s="247"/>
      <c r="L248" s="247"/>
      <c r="M248" s="247"/>
      <c r="N248" s="247"/>
      <c r="O248" s="247"/>
      <c r="P248" s="300">
        <v>1.3645620000000001E-2</v>
      </c>
      <c r="Q248" s="247"/>
      <c r="R248" s="247"/>
      <c r="S248" s="247"/>
      <c r="T248" s="247"/>
      <c r="U248" s="247"/>
      <c r="V248" s="247"/>
      <c r="W248" s="247"/>
      <c r="X248" s="247"/>
      <c r="Y248" s="282">
        <v>292317948.80000001</v>
      </c>
      <c r="Z248" s="247"/>
      <c r="AA248" s="247"/>
      <c r="AB248" s="247"/>
      <c r="AC248" s="247"/>
      <c r="AD248" s="247"/>
      <c r="AE248" s="247"/>
      <c r="AF248" s="247"/>
      <c r="AG248" s="300">
        <v>2.6459529999999998E-2</v>
      </c>
      <c r="AH248" s="247"/>
      <c r="AI248" s="247"/>
      <c r="AJ248" s="247"/>
      <c r="AK248" s="247"/>
      <c r="AL248" s="247"/>
      <c r="AM248" s="247"/>
      <c r="AN248" s="247"/>
      <c r="AO248" s="261" t="s">
        <v>1370</v>
      </c>
      <c r="AP248" s="247"/>
      <c r="AQ248" s="247"/>
      <c r="AR248" s="247"/>
      <c r="AS248" s="247"/>
      <c r="AT248" s="247"/>
      <c r="AU248" s="247"/>
      <c r="AV248" s="247"/>
      <c r="AW248" s="247"/>
      <c r="AX248" s="247"/>
    </row>
    <row r="249" spans="2:50" ht="12.2" customHeight="1" x14ac:dyDescent="0.25">
      <c r="B249" s="280" t="s">
        <v>1610</v>
      </c>
      <c r="C249" s="247"/>
      <c r="D249" s="247"/>
      <c r="E249" s="247"/>
      <c r="F249" s="247"/>
      <c r="G249" s="247"/>
      <c r="H249" s="247"/>
      <c r="I249" s="247"/>
      <c r="J249" s="296">
        <v>267</v>
      </c>
      <c r="K249" s="247"/>
      <c r="L249" s="247"/>
      <c r="M249" s="247"/>
      <c r="N249" s="247"/>
      <c r="O249" s="247"/>
      <c r="P249" s="300">
        <v>1.087576E-2</v>
      </c>
      <c r="Q249" s="247"/>
      <c r="R249" s="247"/>
      <c r="S249" s="247"/>
      <c r="T249" s="247"/>
      <c r="U249" s="247"/>
      <c r="V249" s="247"/>
      <c r="W249" s="247"/>
      <c r="X249" s="247"/>
      <c r="Y249" s="282">
        <v>246461252.83000001</v>
      </c>
      <c r="Z249" s="247"/>
      <c r="AA249" s="247"/>
      <c r="AB249" s="247"/>
      <c r="AC249" s="247"/>
      <c r="AD249" s="247"/>
      <c r="AE249" s="247"/>
      <c r="AF249" s="247"/>
      <c r="AG249" s="300">
        <v>2.2308749999999999E-2</v>
      </c>
      <c r="AH249" s="247"/>
      <c r="AI249" s="247"/>
      <c r="AJ249" s="247"/>
      <c r="AK249" s="247"/>
      <c r="AL249" s="247"/>
      <c r="AM249" s="247"/>
      <c r="AN249" s="247"/>
      <c r="AO249" s="261" t="s">
        <v>1370</v>
      </c>
      <c r="AP249" s="247"/>
      <c r="AQ249" s="247"/>
      <c r="AR249" s="247"/>
      <c r="AS249" s="247"/>
      <c r="AT249" s="247"/>
      <c r="AU249" s="247"/>
      <c r="AV249" s="247"/>
      <c r="AW249" s="247"/>
      <c r="AX249" s="247"/>
    </row>
    <row r="250" spans="2:50" ht="12.2" customHeight="1" x14ac:dyDescent="0.25">
      <c r="B250" s="280" t="s">
        <v>1611</v>
      </c>
      <c r="C250" s="247"/>
      <c r="D250" s="247"/>
      <c r="E250" s="247"/>
      <c r="F250" s="247"/>
      <c r="G250" s="247"/>
      <c r="H250" s="247"/>
      <c r="I250" s="247"/>
      <c r="J250" s="296">
        <v>238</v>
      </c>
      <c r="K250" s="247"/>
      <c r="L250" s="247"/>
      <c r="M250" s="247"/>
      <c r="N250" s="247"/>
      <c r="O250" s="247"/>
      <c r="P250" s="300">
        <v>9.6945E-3</v>
      </c>
      <c r="Q250" s="247"/>
      <c r="R250" s="247"/>
      <c r="S250" s="247"/>
      <c r="T250" s="247"/>
      <c r="U250" s="247"/>
      <c r="V250" s="247"/>
      <c r="W250" s="247"/>
      <c r="X250" s="247"/>
      <c r="Y250" s="282">
        <v>231511787.97999999</v>
      </c>
      <c r="Z250" s="247"/>
      <c r="AA250" s="247"/>
      <c r="AB250" s="247"/>
      <c r="AC250" s="247"/>
      <c r="AD250" s="247"/>
      <c r="AE250" s="247"/>
      <c r="AF250" s="247"/>
      <c r="AG250" s="300">
        <v>2.0955580000000001E-2</v>
      </c>
      <c r="AH250" s="247"/>
      <c r="AI250" s="247"/>
      <c r="AJ250" s="247"/>
      <c r="AK250" s="247"/>
      <c r="AL250" s="247"/>
      <c r="AM250" s="247"/>
      <c r="AN250" s="247"/>
      <c r="AO250" s="261" t="s">
        <v>1370</v>
      </c>
      <c r="AP250" s="247"/>
      <c r="AQ250" s="247"/>
      <c r="AR250" s="247"/>
      <c r="AS250" s="247"/>
      <c r="AT250" s="247"/>
      <c r="AU250" s="247"/>
      <c r="AV250" s="247"/>
      <c r="AW250" s="247"/>
      <c r="AX250" s="247"/>
    </row>
    <row r="251" spans="2:50" ht="12.2" customHeight="1" thickBot="1" x14ac:dyDescent="0.3">
      <c r="B251" s="280" t="s">
        <v>1356</v>
      </c>
      <c r="C251" s="247"/>
      <c r="D251" s="247"/>
      <c r="E251" s="247"/>
      <c r="F251" s="247"/>
      <c r="G251" s="247"/>
      <c r="H251" s="247"/>
      <c r="I251" s="247"/>
      <c r="J251" s="296">
        <v>2159</v>
      </c>
      <c r="K251" s="247"/>
      <c r="L251" s="247"/>
      <c r="M251" s="247"/>
      <c r="N251" s="247"/>
      <c r="O251" s="247"/>
      <c r="P251" s="300">
        <v>8.7942969999999995E-2</v>
      </c>
      <c r="Q251" s="247"/>
      <c r="R251" s="247"/>
      <c r="S251" s="247"/>
      <c r="T251" s="247"/>
      <c r="U251" s="247"/>
      <c r="V251" s="247"/>
      <c r="W251" s="247"/>
      <c r="X251" s="247"/>
      <c r="Y251" s="282">
        <v>3338749002.3099999</v>
      </c>
      <c r="Z251" s="247"/>
      <c r="AA251" s="247"/>
      <c r="AB251" s="247"/>
      <c r="AC251" s="247"/>
      <c r="AD251" s="247"/>
      <c r="AE251" s="247"/>
      <c r="AF251" s="247"/>
      <c r="AG251" s="300">
        <v>0.30221109000000002</v>
      </c>
      <c r="AH251" s="247"/>
      <c r="AI251" s="247"/>
      <c r="AJ251" s="247"/>
      <c r="AK251" s="247"/>
      <c r="AL251" s="247"/>
      <c r="AM251" s="247"/>
      <c r="AN251" s="247"/>
      <c r="AO251" s="261" t="s">
        <v>1370</v>
      </c>
      <c r="AP251" s="247"/>
      <c r="AQ251" s="247"/>
      <c r="AR251" s="247"/>
      <c r="AS251" s="247"/>
      <c r="AT251" s="247"/>
      <c r="AU251" s="247"/>
      <c r="AV251" s="247"/>
      <c r="AW251" s="247"/>
      <c r="AX251" s="247"/>
    </row>
    <row r="252" spans="2:50" ht="12.2" customHeight="1" thickTop="1" x14ac:dyDescent="0.25">
      <c r="B252" s="260" t="s">
        <v>96</v>
      </c>
      <c r="C252" s="247"/>
      <c r="D252" s="247"/>
      <c r="E252" s="247"/>
      <c r="F252" s="247"/>
      <c r="G252" s="247"/>
      <c r="H252" s="247"/>
      <c r="I252" s="247"/>
      <c r="J252" s="304">
        <v>24550</v>
      </c>
      <c r="K252" s="305"/>
      <c r="L252" s="305"/>
      <c r="M252" s="305"/>
      <c r="N252" s="305"/>
      <c r="O252" s="305"/>
      <c r="P252" s="306">
        <v>0.99999998999999995</v>
      </c>
      <c r="Q252" s="305"/>
      <c r="R252" s="305"/>
      <c r="S252" s="305"/>
      <c r="T252" s="305"/>
      <c r="U252" s="305"/>
      <c r="V252" s="305"/>
      <c r="W252" s="305"/>
      <c r="X252" s="305"/>
      <c r="Y252" s="307">
        <v>11047738029.6</v>
      </c>
      <c r="Z252" s="305"/>
      <c r="AA252" s="305"/>
      <c r="AB252" s="305"/>
      <c r="AC252" s="305"/>
      <c r="AD252" s="305"/>
      <c r="AE252" s="305"/>
      <c r="AF252" s="305"/>
      <c r="AG252" s="306">
        <v>1.0000000099999999</v>
      </c>
      <c r="AH252" s="305"/>
      <c r="AI252" s="305"/>
      <c r="AJ252" s="305"/>
      <c r="AK252" s="305"/>
      <c r="AL252" s="305"/>
      <c r="AM252" s="305"/>
      <c r="AN252" s="305"/>
      <c r="AO252" s="261" t="s">
        <v>1370</v>
      </c>
      <c r="AP252" s="247"/>
      <c r="AQ252" s="247"/>
      <c r="AR252" s="247"/>
      <c r="AS252" s="247"/>
      <c r="AT252" s="247"/>
      <c r="AU252" s="247"/>
      <c r="AV252" s="247"/>
      <c r="AW252" s="247"/>
      <c r="AX252" s="247"/>
    </row>
    <row r="253" spans="2:50" ht="10.7" customHeight="1" x14ac:dyDescent="0.25">
      <c r="B253" s="267" t="s">
        <v>1370</v>
      </c>
      <c r="C253" s="247"/>
      <c r="D253" s="247"/>
      <c r="E253" s="247"/>
      <c r="F253" s="247"/>
      <c r="G253" s="247"/>
      <c r="H253" s="247"/>
      <c r="I253" s="247"/>
      <c r="J253" s="247"/>
      <c r="K253" s="247"/>
      <c r="L253" s="247"/>
      <c r="M253" s="247"/>
      <c r="N253" s="247"/>
      <c r="O253" s="247"/>
      <c r="P253" s="247"/>
      <c r="Q253" s="247"/>
      <c r="R253" s="247"/>
      <c r="S253" s="247"/>
      <c r="T253" s="247"/>
      <c r="U253" s="247"/>
      <c r="V253" s="247"/>
      <c r="W253" s="247"/>
      <c r="X253" s="247"/>
      <c r="Y253" s="247"/>
      <c r="Z253" s="247"/>
      <c r="AA253" s="247"/>
      <c r="AB253" s="247"/>
      <c r="AC253" s="247"/>
      <c r="AD253" s="247"/>
      <c r="AE253" s="247"/>
      <c r="AF253" s="247"/>
      <c r="AG253" s="247"/>
      <c r="AH253" s="247"/>
      <c r="AI253" s="247"/>
      <c r="AJ253" s="247"/>
      <c r="AK253" s="247"/>
      <c r="AL253" s="247"/>
      <c r="AM253" s="247"/>
      <c r="AN253" s="247"/>
      <c r="AO253" s="247"/>
      <c r="AP253" s="247"/>
      <c r="AQ253" s="247"/>
      <c r="AR253" s="247"/>
      <c r="AS253" s="247"/>
      <c r="AT253" s="247"/>
      <c r="AU253" s="247"/>
      <c r="AV253" s="247"/>
      <c r="AW253" s="247"/>
      <c r="AX253" s="247"/>
    </row>
    <row r="254" spans="2:50" ht="10.7" customHeight="1" x14ac:dyDescent="0.25">
      <c r="B254" s="249" t="s">
        <v>1370</v>
      </c>
      <c r="C254" s="247"/>
      <c r="D254" s="247"/>
      <c r="E254" s="247"/>
      <c r="F254" s="247"/>
      <c r="G254" s="247"/>
      <c r="H254" s="247"/>
      <c r="I254" s="247"/>
      <c r="J254" s="250" t="s">
        <v>1370</v>
      </c>
      <c r="K254" s="247"/>
      <c r="L254" s="247"/>
      <c r="M254" s="247"/>
      <c r="N254" s="247"/>
      <c r="O254" s="247"/>
      <c r="P254" s="250" t="s">
        <v>1370</v>
      </c>
      <c r="Q254" s="247"/>
      <c r="R254" s="247"/>
      <c r="S254" s="247"/>
      <c r="T254" s="247"/>
      <c r="U254" s="247"/>
      <c r="V254" s="247"/>
      <c r="W254" s="247"/>
      <c r="X254" s="247"/>
      <c r="Y254" s="250" t="s">
        <v>1370</v>
      </c>
      <c r="Z254" s="247"/>
      <c r="AA254" s="247"/>
      <c r="AB254" s="247"/>
      <c r="AC254" s="247"/>
      <c r="AD254" s="247"/>
      <c r="AE254" s="247"/>
      <c r="AF254" s="247"/>
      <c r="AG254" s="250" t="s">
        <v>1370</v>
      </c>
      <c r="AH254" s="247"/>
      <c r="AI254" s="247"/>
      <c r="AJ254" s="247"/>
      <c r="AK254" s="247"/>
      <c r="AL254" s="247"/>
      <c r="AM254" s="247"/>
      <c r="AN254" s="247"/>
      <c r="AO254" s="250" t="s">
        <v>1370</v>
      </c>
      <c r="AP254" s="247"/>
      <c r="AQ254" s="247"/>
      <c r="AR254" s="247"/>
      <c r="AS254" s="247"/>
      <c r="AT254" s="247"/>
      <c r="AU254" s="247"/>
      <c r="AV254" s="247"/>
      <c r="AW254" s="247"/>
      <c r="AX254" s="247"/>
    </row>
    <row r="255" spans="2:50" ht="12.2" customHeight="1" x14ac:dyDescent="0.25">
      <c r="B255" s="268" t="s">
        <v>1612</v>
      </c>
      <c r="C255" s="247"/>
      <c r="D255" s="247"/>
      <c r="E255" s="247"/>
      <c r="F255" s="247"/>
      <c r="G255" s="247"/>
      <c r="H255" s="247"/>
      <c r="I255" s="247"/>
      <c r="J255" s="247"/>
      <c r="K255" s="247"/>
      <c r="L255" s="247"/>
      <c r="M255" s="247"/>
      <c r="N255" s="247"/>
      <c r="O255" s="247"/>
      <c r="P255" s="247"/>
      <c r="Q255" s="247"/>
      <c r="R255" s="247"/>
      <c r="S255" s="247"/>
      <c r="T255" s="247"/>
      <c r="U255" s="247"/>
      <c r="V255" s="247"/>
      <c r="W255" s="247"/>
      <c r="X255" s="247"/>
      <c r="Y255" s="247"/>
      <c r="Z255" s="247"/>
      <c r="AA255" s="247"/>
      <c r="AB255" s="247"/>
      <c r="AC255" s="247"/>
      <c r="AD255" s="247"/>
      <c r="AE255" s="247"/>
      <c r="AF255" s="247"/>
      <c r="AG255" s="247"/>
      <c r="AH255" s="247"/>
      <c r="AI255" s="247"/>
      <c r="AJ255" s="247"/>
      <c r="AK255" s="247"/>
      <c r="AL255" s="247"/>
      <c r="AM255" s="247"/>
      <c r="AN255" s="247"/>
      <c r="AO255" s="268" t="s">
        <v>1370</v>
      </c>
      <c r="AP255" s="247"/>
      <c r="AQ255" s="247"/>
      <c r="AR255" s="247"/>
      <c r="AS255" s="247"/>
      <c r="AT255" s="247"/>
      <c r="AU255" s="247"/>
      <c r="AV255" s="247"/>
      <c r="AW255" s="247"/>
      <c r="AX255" s="247"/>
    </row>
    <row r="256" spans="2:50" ht="12.2" customHeight="1" x14ac:dyDescent="0.25">
      <c r="B256" s="269" t="s">
        <v>1613</v>
      </c>
      <c r="C256" s="247"/>
      <c r="D256" s="247"/>
      <c r="E256" s="247"/>
      <c r="F256" s="247"/>
      <c r="G256" s="247"/>
      <c r="H256" s="247"/>
      <c r="I256" s="247"/>
      <c r="J256" s="301" t="s">
        <v>683</v>
      </c>
      <c r="K256" s="247"/>
      <c r="L256" s="247"/>
      <c r="M256" s="247"/>
      <c r="N256" s="247"/>
      <c r="O256" s="247"/>
      <c r="P256" s="301" t="s">
        <v>1550</v>
      </c>
      <c r="Q256" s="247"/>
      <c r="R256" s="247"/>
      <c r="S256" s="247"/>
      <c r="T256" s="247"/>
      <c r="U256" s="247"/>
      <c r="V256" s="247"/>
      <c r="W256" s="247"/>
      <c r="X256" s="247"/>
      <c r="Y256" s="301" t="s">
        <v>1551</v>
      </c>
      <c r="Z256" s="247"/>
      <c r="AA256" s="247"/>
      <c r="AB256" s="247"/>
      <c r="AC256" s="247"/>
      <c r="AD256" s="247"/>
      <c r="AE256" s="247"/>
      <c r="AF256" s="247"/>
      <c r="AG256" s="301" t="s">
        <v>1550</v>
      </c>
      <c r="AH256" s="247"/>
      <c r="AI256" s="247"/>
      <c r="AJ256" s="247"/>
      <c r="AK256" s="247"/>
      <c r="AL256" s="247"/>
      <c r="AM256" s="247"/>
      <c r="AN256" s="247"/>
      <c r="AO256" s="301" t="s">
        <v>1370</v>
      </c>
      <c r="AP256" s="247"/>
      <c r="AQ256" s="247"/>
      <c r="AR256" s="247"/>
      <c r="AS256" s="247"/>
      <c r="AT256" s="247"/>
      <c r="AU256" s="247"/>
      <c r="AV256" s="247"/>
      <c r="AW256" s="247"/>
      <c r="AX256" s="247"/>
    </row>
    <row r="257" spans="2:50" ht="12.2" customHeight="1" x14ac:dyDescent="0.25">
      <c r="B257" s="280" t="s">
        <v>1614</v>
      </c>
      <c r="C257" s="247"/>
      <c r="D257" s="247"/>
      <c r="E257" s="247"/>
      <c r="F257" s="247"/>
      <c r="G257" s="247"/>
      <c r="H257" s="247"/>
      <c r="I257" s="247"/>
      <c r="J257" s="296">
        <v>5887</v>
      </c>
      <c r="K257" s="247"/>
      <c r="L257" s="247"/>
      <c r="M257" s="247"/>
      <c r="N257" s="247"/>
      <c r="O257" s="247"/>
      <c r="P257" s="300">
        <v>0.23979633401222</v>
      </c>
      <c r="Q257" s="247"/>
      <c r="R257" s="247"/>
      <c r="S257" s="247"/>
      <c r="T257" s="247"/>
      <c r="U257" s="247"/>
      <c r="V257" s="247"/>
      <c r="W257" s="247"/>
      <c r="X257" s="247"/>
      <c r="Y257" s="282">
        <v>1747311039.28</v>
      </c>
      <c r="Z257" s="247"/>
      <c r="AA257" s="247"/>
      <c r="AB257" s="247"/>
      <c r="AC257" s="247"/>
      <c r="AD257" s="247"/>
      <c r="AE257" s="247"/>
      <c r="AF257" s="247"/>
      <c r="AG257" s="300">
        <v>0.15816007173581301</v>
      </c>
      <c r="AH257" s="247"/>
      <c r="AI257" s="247"/>
      <c r="AJ257" s="247"/>
      <c r="AK257" s="247"/>
      <c r="AL257" s="247"/>
      <c r="AM257" s="247"/>
      <c r="AN257" s="247"/>
      <c r="AO257" s="261" t="s">
        <v>1370</v>
      </c>
      <c r="AP257" s="247"/>
      <c r="AQ257" s="247"/>
      <c r="AR257" s="247"/>
      <c r="AS257" s="247"/>
      <c r="AT257" s="247"/>
      <c r="AU257" s="247"/>
      <c r="AV257" s="247"/>
      <c r="AW257" s="247"/>
      <c r="AX257" s="247"/>
    </row>
    <row r="258" spans="2:50" ht="12.2" customHeight="1" x14ac:dyDescent="0.25">
      <c r="B258" s="280" t="s">
        <v>1615</v>
      </c>
      <c r="C258" s="247"/>
      <c r="D258" s="247"/>
      <c r="E258" s="247"/>
      <c r="F258" s="247"/>
      <c r="G258" s="247"/>
      <c r="H258" s="247"/>
      <c r="I258" s="247"/>
      <c r="J258" s="296">
        <v>171</v>
      </c>
      <c r="K258" s="247"/>
      <c r="L258" s="247"/>
      <c r="M258" s="247"/>
      <c r="N258" s="247"/>
      <c r="O258" s="247"/>
      <c r="P258" s="300">
        <v>6.9653767820773904E-3</v>
      </c>
      <c r="Q258" s="247"/>
      <c r="R258" s="247"/>
      <c r="S258" s="247"/>
      <c r="T258" s="247"/>
      <c r="U258" s="247"/>
      <c r="V258" s="247"/>
      <c r="W258" s="247"/>
      <c r="X258" s="247"/>
      <c r="Y258" s="282">
        <v>53536307.68</v>
      </c>
      <c r="Z258" s="247"/>
      <c r="AA258" s="247"/>
      <c r="AB258" s="247"/>
      <c r="AC258" s="247"/>
      <c r="AD258" s="247"/>
      <c r="AE258" s="247"/>
      <c r="AF258" s="247"/>
      <c r="AG258" s="300">
        <v>4.84590669479681E-3</v>
      </c>
      <c r="AH258" s="247"/>
      <c r="AI258" s="247"/>
      <c r="AJ258" s="247"/>
      <c r="AK258" s="247"/>
      <c r="AL258" s="247"/>
      <c r="AM258" s="247"/>
      <c r="AN258" s="247"/>
      <c r="AO258" s="261" t="s">
        <v>1370</v>
      </c>
      <c r="AP258" s="247"/>
      <c r="AQ258" s="247"/>
      <c r="AR258" s="247"/>
      <c r="AS258" s="247"/>
      <c r="AT258" s="247"/>
      <c r="AU258" s="247"/>
      <c r="AV258" s="247"/>
      <c r="AW258" s="247"/>
      <c r="AX258" s="247"/>
    </row>
    <row r="259" spans="2:50" ht="12.2" customHeight="1" x14ac:dyDescent="0.25">
      <c r="B259" s="280" t="s">
        <v>1616</v>
      </c>
      <c r="C259" s="247"/>
      <c r="D259" s="247"/>
      <c r="E259" s="247"/>
      <c r="F259" s="247"/>
      <c r="G259" s="247"/>
      <c r="H259" s="247"/>
      <c r="I259" s="247"/>
      <c r="J259" s="296">
        <v>347</v>
      </c>
      <c r="K259" s="247"/>
      <c r="L259" s="247"/>
      <c r="M259" s="247"/>
      <c r="N259" s="247"/>
      <c r="O259" s="247"/>
      <c r="P259" s="300">
        <v>1.41344195519348E-2</v>
      </c>
      <c r="Q259" s="247"/>
      <c r="R259" s="247"/>
      <c r="S259" s="247"/>
      <c r="T259" s="247"/>
      <c r="U259" s="247"/>
      <c r="V259" s="247"/>
      <c r="W259" s="247"/>
      <c r="X259" s="247"/>
      <c r="Y259" s="282">
        <v>124567206.66</v>
      </c>
      <c r="Z259" s="247"/>
      <c r="AA259" s="247"/>
      <c r="AB259" s="247"/>
      <c r="AC259" s="247"/>
      <c r="AD259" s="247"/>
      <c r="AE259" s="247"/>
      <c r="AF259" s="247"/>
      <c r="AG259" s="300">
        <v>1.1275358478473101E-2</v>
      </c>
      <c r="AH259" s="247"/>
      <c r="AI259" s="247"/>
      <c r="AJ259" s="247"/>
      <c r="AK259" s="247"/>
      <c r="AL259" s="247"/>
      <c r="AM259" s="247"/>
      <c r="AN259" s="247"/>
      <c r="AO259" s="261" t="s">
        <v>1370</v>
      </c>
      <c r="AP259" s="247"/>
      <c r="AQ259" s="247"/>
      <c r="AR259" s="247"/>
      <c r="AS259" s="247"/>
      <c r="AT259" s="247"/>
      <c r="AU259" s="247"/>
      <c r="AV259" s="247"/>
      <c r="AW259" s="247"/>
      <c r="AX259" s="247"/>
    </row>
    <row r="260" spans="2:50" ht="12.2" customHeight="1" x14ac:dyDescent="0.25">
      <c r="B260" s="280" t="s">
        <v>1617</v>
      </c>
      <c r="C260" s="247"/>
      <c r="D260" s="247"/>
      <c r="E260" s="247"/>
      <c r="F260" s="247"/>
      <c r="G260" s="247"/>
      <c r="H260" s="247"/>
      <c r="I260" s="247"/>
      <c r="J260" s="296">
        <v>15347</v>
      </c>
      <c r="K260" s="247"/>
      <c r="L260" s="247"/>
      <c r="M260" s="247"/>
      <c r="N260" s="247"/>
      <c r="O260" s="247"/>
      <c r="P260" s="300">
        <v>0.62513238289205697</v>
      </c>
      <c r="Q260" s="247"/>
      <c r="R260" s="247"/>
      <c r="S260" s="247"/>
      <c r="T260" s="247"/>
      <c r="U260" s="247"/>
      <c r="V260" s="247"/>
      <c r="W260" s="247"/>
      <c r="X260" s="247"/>
      <c r="Y260" s="282">
        <v>8233167486.1499996</v>
      </c>
      <c r="Z260" s="247"/>
      <c r="AA260" s="247"/>
      <c r="AB260" s="247"/>
      <c r="AC260" s="247"/>
      <c r="AD260" s="247"/>
      <c r="AE260" s="247"/>
      <c r="AF260" s="247"/>
      <c r="AG260" s="300">
        <v>0.74523558253201005</v>
      </c>
      <c r="AH260" s="247"/>
      <c r="AI260" s="247"/>
      <c r="AJ260" s="247"/>
      <c r="AK260" s="247"/>
      <c r="AL260" s="247"/>
      <c r="AM260" s="247"/>
      <c r="AN260" s="247"/>
      <c r="AO260" s="261" t="s">
        <v>1370</v>
      </c>
      <c r="AP260" s="247"/>
      <c r="AQ260" s="247"/>
      <c r="AR260" s="247"/>
      <c r="AS260" s="247"/>
      <c r="AT260" s="247"/>
      <c r="AU260" s="247"/>
      <c r="AV260" s="247"/>
      <c r="AW260" s="247"/>
      <c r="AX260" s="247"/>
    </row>
    <row r="261" spans="2:50" ht="12.2" customHeight="1" x14ac:dyDescent="0.25">
      <c r="B261" s="280" t="s">
        <v>1618</v>
      </c>
      <c r="C261" s="247"/>
      <c r="D261" s="247"/>
      <c r="E261" s="247"/>
      <c r="F261" s="247"/>
      <c r="G261" s="247"/>
      <c r="H261" s="247"/>
      <c r="I261" s="247"/>
      <c r="J261" s="296">
        <v>2719</v>
      </c>
      <c r="K261" s="247"/>
      <c r="L261" s="247"/>
      <c r="M261" s="247"/>
      <c r="N261" s="247"/>
      <c r="O261" s="247"/>
      <c r="P261" s="300">
        <v>0.110753564154786</v>
      </c>
      <c r="Q261" s="247"/>
      <c r="R261" s="247"/>
      <c r="S261" s="247"/>
      <c r="T261" s="247"/>
      <c r="U261" s="247"/>
      <c r="V261" s="247"/>
      <c r="W261" s="247"/>
      <c r="X261" s="247"/>
      <c r="Y261" s="282">
        <v>868024531.42999995</v>
      </c>
      <c r="Z261" s="247"/>
      <c r="AA261" s="247"/>
      <c r="AB261" s="247"/>
      <c r="AC261" s="247"/>
      <c r="AD261" s="247"/>
      <c r="AE261" s="247"/>
      <c r="AF261" s="247"/>
      <c r="AG261" s="300">
        <v>7.8570339838283404E-2</v>
      </c>
      <c r="AH261" s="247"/>
      <c r="AI261" s="247"/>
      <c r="AJ261" s="247"/>
      <c r="AK261" s="247"/>
      <c r="AL261" s="247"/>
      <c r="AM261" s="247"/>
      <c r="AN261" s="247"/>
      <c r="AO261" s="261" t="s">
        <v>1370</v>
      </c>
      <c r="AP261" s="247"/>
      <c r="AQ261" s="247"/>
      <c r="AR261" s="247"/>
      <c r="AS261" s="247"/>
      <c r="AT261" s="247"/>
      <c r="AU261" s="247"/>
      <c r="AV261" s="247"/>
      <c r="AW261" s="247"/>
      <c r="AX261" s="247"/>
    </row>
    <row r="262" spans="2:50" ht="12.2" customHeight="1" thickBot="1" x14ac:dyDescent="0.3">
      <c r="B262" s="280" t="s">
        <v>94</v>
      </c>
      <c r="C262" s="247"/>
      <c r="D262" s="247"/>
      <c r="E262" s="247"/>
      <c r="F262" s="247"/>
      <c r="G262" s="247"/>
      <c r="H262" s="247"/>
      <c r="I262" s="247"/>
      <c r="J262" s="296">
        <v>79</v>
      </c>
      <c r="K262" s="247"/>
      <c r="L262" s="247"/>
      <c r="M262" s="247"/>
      <c r="N262" s="247"/>
      <c r="O262" s="247"/>
      <c r="P262" s="300">
        <v>3.2179226069246401E-3</v>
      </c>
      <c r="Q262" s="247"/>
      <c r="R262" s="247"/>
      <c r="S262" s="247"/>
      <c r="T262" s="247"/>
      <c r="U262" s="247"/>
      <c r="V262" s="247"/>
      <c r="W262" s="247"/>
      <c r="X262" s="247"/>
      <c r="Y262" s="282">
        <v>21131458.399999999</v>
      </c>
      <c r="Z262" s="247"/>
      <c r="AA262" s="247"/>
      <c r="AB262" s="247"/>
      <c r="AC262" s="247"/>
      <c r="AD262" s="247"/>
      <c r="AE262" s="247"/>
      <c r="AF262" s="247"/>
      <c r="AG262" s="300">
        <v>1.91274072062379E-3</v>
      </c>
      <c r="AH262" s="247"/>
      <c r="AI262" s="247"/>
      <c r="AJ262" s="247"/>
      <c r="AK262" s="247"/>
      <c r="AL262" s="247"/>
      <c r="AM262" s="247"/>
      <c r="AN262" s="247"/>
      <c r="AO262" s="261" t="s">
        <v>1370</v>
      </c>
      <c r="AP262" s="247"/>
      <c r="AQ262" s="247"/>
      <c r="AR262" s="247"/>
      <c r="AS262" s="247"/>
      <c r="AT262" s="247"/>
      <c r="AU262" s="247"/>
      <c r="AV262" s="247"/>
      <c r="AW262" s="247"/>
      <c r="AX262" s="247"/>
    </row>
    <row r="263" spans="2:50" ht="12.2" customHeight="1" thickTop="1" x14ac:dyDescent="0.25">
      <c r="B263" s="260" t="s">
        <v>96</v>
      </c>
      <c r="C263" s="247"/>
      <c r="D263" s="247"/>
      <c r="E263" s="247"/>
      <c r="F263" s="247"/>
      <c r="G263" s="247"/>
      <c r="H263" s="247"/>
      <c r="I263" s="247"/>
      <c r="J263" s="304">
        <v>24550</v>
      </c>
      <c r="K263" s="305"/>
      <c r="L263" s="305"/>
      <c r="M263" s="305"/>
      <c r="N263" s="305"/>
      <c r="O263" s="305"/>
      <c r="P263" s="306">
        <v>1</v>
      </c>
      <c r="Q263" s="305"/>
      <c r="R263" s="305"/>
      <c r="S263" s="305"/>
      <c r="T263" s="305"/>
      <c r="U263" s="305"/>
      <c r="V263" s="305"/>
      <c r="W263" s="305"/>
      <c r="X263" s="305"/>
      <c r="Y263" s="307">
        <v>11047738029.6</v>
      </c>
      <c r="Z263" s="305"/>
      <c r="AA263" s="305"/>
      <c r="AB263" s="305"/>
      <c r="AC263" s="305"/>
      <c r="AD263" s="305"/>
      <c r="AE263" s="305"/>
      <c r="AF263" s="305"/>
      <c r="AG263" s="306">
        <v>1</v>
      </c>
      <c r="AH263" s="305"/>
      <c r="AI263" s="305"/>
      <c r="AJ263" s="305"/>
      <c r="AK263" s="305"/>
      <c r="AL263" s="305"/>
      <c r="AM263" s="305"/>
      <c r="AN263" s="305"/>
      <c r="AO263" s="261" t="s">
        <v>1370</v>
      </c>
      <c r="AP263" s="247"/>
      <c r="AQ263" s="247"/>
      <c r="AR263" s="247"/>
      <c r="AS263" s="247"/>
      <c r="AT263" s="247"/>
      <c r="AU263" s="247"/>
      <c r="AV263" s="247"/>
      <c r="AW263" s="247"/>
      <c r="AX263" s="247"/>
    </row>
    <row r="264" spans="2:50" ht="10.7" customHeight="1" x14ac:dyDescent="0.25">
      <c r="B264" s="267" t="s">
        <v>1370</v>
      </c>
      <c r="C264" s="247"/>
      <c r="D264" s="247"/>
      <c r="E264" s="247"/>
      <c r="F264" s="247"/>
      <c r="G264" s="247"/>
      <c r="H264" s="247"/>
      <c r="I264" s="247"/>
      <c r="J264" s="247"/>
      <c r="K264" s="247"/>
      <c r="L264" s="247"/>
      <c r="M264" s="247"/>
      <c r="N264" s="247"/>
      <c r="O264" s="247"/>
      <c r="P264" s="247"/>
      <c r="Q264" s="247"/>
      <c r="R264" s="247"/>
      <c r="S264" s="247"/>
      <c r="T264" s="247"/>
      <c r="U264" s="247"/>
      <c r="V264" s="247"/>
      <c r="W264" s="247"/>
      <c r="X264" s="247"/>
      <c r="Y264" s="247"/>
      <c r="Z264" s="247"/>
      <c r="AA264" s="247"/>
      <c r="AB264" s="247"/>
      <c r="AC264" s="247"/>
      <c r="AD264" s="247"/>
      <c r="AE264" s="247"/>
      <c r="AF264" s="247"/>
      <c r="AG264" s="247"/>
      <c r="AH264" s="247"/>
      <c r="AI264" s="247"/>
      <c r="AJ264" s="247"/>
      <c r="AK264" s="247"/>
      <c r="AL264" s="247"/>
      <c r="AM264" s="247"/>
      <c r="AN264" s="247"/>
      <c r="AO264" s="247"/>
      <c r="AP264" s="247"/>
      <c r="AQ264" s="247"/>
      <c r="AR264" s="247"/>
      <c r="AS264" s="247"/>
      <c r="AT264" s="247"/>
      <c r="AU264" s="247"/>
      <c r="AV264" s="247"/>
      <c r="AW264" s="247"/>
      <c r="AX264" s="247"/>
    </row>
    <row r="265" spans="2:50" ht="10.7" customHeight="1" x14ac:dyDescent="0.25">
      <c r="B265" s="249" t="s">
        <v>1370</v>
      </c>
      <c r="C265" s="247"/>
      <c r="D265" s="247"/>
      <c r="E265" s="247"/>
      <c r="F265" s="247"/>
      <c r="G265" s="247"/>
      <c r="H265" s="247"/>
      <c r="I265" s="247"/>
      <c r="J265" s="250" t="s">
        <v>1370</v>
      </c>
      <c r="K265" s="247"/>
      <c r="L265" s="247"/>
      <c r="M265" s="247"/>
      <c r="N265" s="247"/>
      <c r="O265" s="247"/>
      <c r="P265" s="250" t="s">
        <v>1370</v>
      </c>
      <c r="Q265" s="247"/>
      <c r="R265" s="247"/>
      <c r="S265" s="247"/>
      <c r="T265" s="247"/>
      <c r="U265" s="247"/>
      <c r="V265" s="247"/>
      <c r="W265" s="247"/>
      <c r="X265" s="247"/>
      <c r="Y265" s="250" t="s">
        <v>1370</v>
      </c>
      <c r="Z265" s="247"/>
      <c r="AA265" s="247"/>
      <c r="AB265" s="247"/>
      <c r="AC265" s="247"/>
      <c r="AD265" s="247"/>
      <c r="AE265" s="247"/>
      <c r="AF265" s="247"/>
      <c r="AG265" s="250" t="s">
        <v>1370</v>
      </c>
      <c r="AH265" s="247"/>
      <c r="AI265" s="247"/>
      <c r="AJ265" s="247"/>
      <c r="AK265" s="247"/>
      <c r="AL265" s="247"/>
      <c r="AM265" s="247"/>
      <c r="AN265" s="247"/>
      <c r="AO265" s="250" t="s">
        <v>1370</v>
      </c>
      <c r="AP265" s="247"/>
      <c r="AQ265" s="247"/>
      <c r="AR265" s="247"/>
      <c r="AS265" s="247"/>
      <c r="AT265" s="247"/>
      <c r="AU265" s="247"/>
      <c r="AV265" s="247"/>
      <c r="AW265" s="247"/>
      <c r="AX265" s="247"/>
    </row>
    <row r="266" spans="2:50" ht="12.2" customHeight="1" x14ac:dyDescent="0.25">
      <c r="B266" s="268" t="s">
        <v>1619</v>
      </c>
      <c r="C266" s="247"/>
      <c r="D266" s="247"/>
      <c r="E266" s="247"/>
      <c r="F266" s="247"/>
      <c r="G266" s="247"/>
      <c r="H266" s="247"/>
      <c r="I266" s="247"/>
      <c r="J266" s="247"/>
      <c r="K266" s="247"/>
      <c r="L266" s="247"/>
      <c r="M266" s="247"/>
      <c r="N266" s="247"/>
      <c r="O266" s="247"/>
      <c r="P266" s="247"/>
      <c r="Q266" s="247"/>
      <c r="R266" s="247"/>
      <c r="S266" s="247"/>
      <c r="T266" s="247"/>
      <c r="U266" s="247"/>
      <c r="V266" s="247"/>
      <c r="W266" s="247"/>
      <c r="X266" s="247"/>
      <c r="Y266" s="247"/>
      <c r="Z266" s="247"/>
      <c r="AA266" s="247"/>
      <c r="AB266" s="247"/>
      <c r="AC266" s="247"/>
      <c r="AD266" s="247"/>
      <c r="AE266" s="247"/>
      <c r="AF266" s="247"/>
      <c r="AG266" s="247"/>
      <c r="AH266" s="247"/>
      <c r="AI266" s="247"/>
      <c r="AJ266" s="247"/>
      <c r="AK266" s="247"/>
      <c r="AL266" s="247"/>
      <c r="AM266" s="247"/>
      <c r="AN266" s="247"/>
      <c r="AO266" s="268" t="s">
        <v>1370</v>
      </c>
      <c r="AP266" s="247"/>
      <c r="AQ266" s="247"/>
      <c r="AR266" s="247"/>
      <c r="AS266" s="247"/>
      <c r="AT266" s="247"/>
      <c r="AU266" s="247"/>
      <c r="AV266" s="247"/>
      <c r="AW266" s="247"/>
      <c r="AX266" s="247"/>
    </row>
    <row r="267" spans="2:50" ht="12.2" customHeight="1" x14ac:dyDescent="0.25">
      <c r="B267" s="269" t="s">
        <v>1620</v>
      </c>
      <c r="C267" s="247"/>
      <c r="D267" s="247"/>
      <c r="E267" s="247"/>
      <c r="F267" s="247"/>
      <c r="G267" s="247"/>
      <c r="H267" s="247"/>
      <c r="I267" s="247"/>
      <c r="J267" s="301" t="s">
        <v>683</v>
      </c>
      <c r="K267" s="247"/>
      <c r="L267" s="247"/>
      <c r="M267" s="247"/>
      <c r="N267" s="247"/>
      <c r="O267" s="247"/>
      <c r="P267" s="301" t="s">
        <v>1550</v>
      </c>
      <c r="Q267" s="247"/>
      <c r="R267" s="247"/>
      <c r="S267" s="247"/>
      <c r="T267" s="247"/>
      <c r="U267" s="247"/>
      <c r="V267" s="247"/>
      <c r="W267" s="247"/>
      <c r="X267" s="247"/>
      <c r="Y267" s="301" t="s">
        <v>1551</v>
      </c>
      <c r="Z267" s="247"/>
      <c r="AA267" s="247"/>
      <c r="AB267" s="247"/>
      <c r="AC267" s="247"/>
      <c r="AD267" s="247"/>
      <c r="AE267" s="247"/>
      <c r="AF267" s="247"/>
      <c r="AG267" s="301" t="s">
        <v>1550</v>
      </c>
      <c r="AH267" s="247"/>
      <c r="AI267" s="247"/>
      <c r="AJ267" s="247"/>
      <c r="AK267" s="247"/>
      <c r="AL267" s="247"/>
      <c r="AM267" s="247"/>
      <c r="AN267" s="247"/>
      <c r="AO267" s="301" t="s">
        <v>1370</v>
      </c>
      <c r="AP267" s="247"/>
      <c r="AQ267" s="247"/>
      <c r="AR267" s="247"/>
      <c r="AS267" s="247"/>
      <c r="AT267" s="247"/>
      <c r="AU267" s="247"/>
      <c r="AV267" s="247"/>
      <c r="AW267" s="247"/>
      <c r="AX267" s="247"/>
    </row>
    <row r="268" spans="2:50" ht="12.2" customHeight="1" x14ac:dyDescent="0.25">
      <c r="B268" s="280" t="s">
        <v>1621</v>
      </c>
      <c r="C268" s="247"/>
      <c r="D268" s="247"/>
      <c r="E268" s="247"/>
      <c r="F268" s="247"/>
      <c r="G268" s="247"/>
      <c r="H268" s="247"/>
      <c r="I268" s="247"/>
      <c r="J268" s="296">
        <v>1389</v>
      </c>
      <c r="K268" s="247"/>
      <c r="L268" s="247"/>
      <c r="M268" s="247"/>
      <c r="N268" s="247"/>
      <c r="O268" s="247"/>
      <c r="P268" s="300">
        <v>5.6578410000000003E-2</v>
      </c>
      <c r="Q268" s="247"/>
      <c r="R268" s="247"/>
      <c r="S268" s="247"/>
      <c r="T268" s="247"/>
      <c r="U268" s="247"/>
      <c r="V268" s="247"/>
      <c r="W268" s="247"/>
      <c r="X268" s="247"/>
      <c r="Y268" s="282">
        <v>248283694.05000001</v>
      </c>
      <c r="Z268" s="247"/>
      <c r="AA268" s="247"/>
      <c r="AB268" s="247"/>
      <c r="AC268" s="247"/>
      <c r="AD268" s="247"/>
      <c r="AE268" s="247"/>
      <c r="AF268" s="247"/>
      <c r="AG268" s="300">
        <v>2.2473710000000001E-2</v>
      </c>
      <c r="AH268" s="247"/>
      <c r="AI268" s="247"/>
      <c r="AJ268" s="247"/>
      <c r="AK268" s="247"/>
      <c r="AL268" s="247"/>
      <c r="AM268" s="247"/>
      <c r="AN268" s="247"/>
      <c r="AO268" s="261" t="s">
        <v>1370</v>
      </c>
      <c r="AP268" s="247"/>
      <c r="AQ268" s="247"/>
      <c r="AR268" s="247"/>
      <c r="AS268" s="247"/>
      <c r="AT268" s="247"/>
      <c r="AU268" s="247"/>
      <c r="AV268" s="247"/>
      <c r="AW268" s="247"/>
      <c r="AX268" s="247"/>
    </row>
    <row r="269" spans="2:50" ht="12.2" customHeight="1" x14ac:dyDescent="0.25">
      <c r="B269" s="280" t="s">
        <v>1622</v>
      </c>
      <c r="C269" s="247"/>
      <c r="D269" s="247"/>
      <c r="E269" s="247"/>
      <c r="F269" s="247"/>
      <c r="G269" s="247"/>
      <c r="H269" s="247"/>
      <c r="I269" s="247"/>
      <c r="J269" s="296">
        <v>672</v>
      </c>
      <c r="K269" s="247"/>
      <c r="L269" s="247"/>
      <c r="M269" s="247"/>
      <c r="N269" s="247"/>
      <c r="O269" s="247"/>
      <c r="P269" s="300">
        <v>2.7372710000000001E-2</v>
      </c>
      <c r="Q269" s="247"/>
      <c r="R269" s="247"/>
      <c r="S269" s="247"/>
      <c r="T269" s="247"/>
      <c r="U269" s="247"/>
      <c r="V269" s="247"/>
      <c r="W269" s="247"/>
      <c r="X269" s="247"/>
      <c r="Y269" s="282">
        <v>126978441.34</v>
      </c>
      <c r="Z269" s="247"/>
      <c r="AA269" s="247"/>
      <c r="AB269" s="247"/>
      <c r="AC269" s="247"/>
      <c r="AD269" s="247"/>
      <c r="AE269" s="247"/>
      <c r="AF269" s="247"/>
      <c r="AG269" s="300">
        <v>1.149361E-2</v>
      </c>
      <c r="AH269" s="247"/>
      <c r="AI269" s="247"/>
      <c r="AJ269" s="247"/>
      <c r="AK269" s="247"/>
      <c r="AL269" s="247"/>
      <c r="AM269" s="247"/>
      <c r="AN269" s="247"/>
      <c r="AO269" s="261" t="s">
        <v>1370</v>
      </c>
      <c r="AP269" s="247"/>
      <c r="AQ269" s="247"/>
      <c r="AR269" s="247"/>
      <c r="AS269" s="247"/>
      <c r="AT269" s="247"/>
      <c r="AU269" s="247"/>
      <c r="AV269" s="247"/>
      <c r="AW269" s="247"/>
      <c r="AX269" s="247"/>
    </row>
    <row r="270" spans="2:50" ht="12.2" customHeight="1" x14ac:dyDescent="0.25">
      <c r="B270" s="280" t="s">
        <v>1623</v>
      </c>
      <c r="C270" s="247"/>
      <c r="D270" s="247"/>
      <c r="E270" s="247"/>
      <c r="F270" s="247"/>
      <c r="G270" s="247"/>
      <c r="H270" s="247"/>
      <c r="I270" s="247"/>
      <c r="J270" s="296">
        <v>910</v>
      </c>
      <c r="K270" s="247"/>
      <c r="L270" s="247"/>
      <c r="M270" s="247"/>
      <c r="N270" s="247"/>
      <c r="O270" s="247"/>
      <c r="P270" s="300">
        <v>3.7067210000000003E-2</v>
      </c>
      <c r="Q270" s="247"/>
      <c r="R270" s="247"/>
      <c r="S270" s="247"/>
      <c r="T270" s="247"/>
      <c r="U270" s="247"/>
      <c r="V270" s="247"/>
      <c r="W270" s="247"/>
      <c r="X270" s="247"/>
      <c r="Y270" s="282">
        <v>209806081.47999999</v>
      </c>
      <c r="Z270" s="247"/>
      <c r="AA270" s="247"/>
      <c r="AB270" s="247"/>
      <c r="AC270" s="247"/>
      <c r="AD270" s="247"/>
      <c r="AE270" s="247"/>
      <c r="AF270" s="247"/>
      <c r="AG270" s="300">
        <v>1.8990859999999998E-2</v>
      </c>
      <c r="AH270" s="247"/>
      <c r="AI270" s="247"/>
      <c r="AJ270" s="247"/>
      <c r="AK270" s="247"/>
      <c r="AL270" s="247"/>
      <c r="AM270" s="247"/>
      <c r="AN270" s="247"/>
      <c r="AO270" s="261" t="s">
        <v>1370</v>
      </c>
      <c r="AP270" s="247"/>
      <c r="AQ270" s="247"/>
      <c r="AR270" s="247"/>
      <c r="AS270" s="247"/>
      <c r="AT270" s="247"/>
      <c r="AU270" s="247"/>
      <c r="AV270" s="247"/>
      <c r="AW270" s="247"/>
      <c r="AX270" s="247"/>
    </row>
    <row r="271" spans="2:50" ht="12.2" customHeight="1" x14ac:dyDescent="0.25">
      <c r="B271" s="280" t="s">
        <v>1624</v>
      </c>
      <c r="C271" s="247"/>
      <c r="D271" s="247"/>
      <c r="E271" s="247"/>
      <c r="F271" s="247"/>
      <c r="G271" s="247"/>
      <c r="H271" s="247"/>
      <c r="I271" s="247"/>
      <c r="J271" s="296">
        <v>1328</v>
      </c>
      <c r="K271" s="247"/>
      <c r="L271" s="247"/>
      <c r="M271" s="247"/>
      <c r="N271" s="247"/>
      <c r="O271" s="247"/>
      <c r="P271" s="300">
        <v>5.409369E-2</v>
      </c>
      <c r="Q271" s="247"/>
      <c r="R271" s="247"/>
      <c r="S271" s="247"/>
      <c r="T271" s="247"/>
      <c r="U271" s="247"/>
      <c r="V271" s="247"/>
      <c r="W271" s="247"/>
      <c r="X271" s="247"/>
      <c r="Y271" s="282">
        <v>370354899.19</v>
      </c>
      <c r="Z271" s="247"/>
      <c r="AA271" s="247"/>
      <c r="AB271" s="247"/>
      <c r="AC271" s="247"/>
      <c r="AD271" s="247"/>
      <c r="AE271" s="247"/>
      <c r="AF271" s="247"/>
      <c r="AG271" s="300">
        <v>3.352314E-2</v>
      </c>
      <c r="AH271" s="247"/>
      <c r="AI271" s="247"/>
      <c r="AJ271" s="247"/>
      <c r="AK271" s="247"/>
      <c r="AL271" s="247"/>
      <c r="AM271" s="247"/>
      <c r="AN271" s="247"/>
      <c r="AO271" s="261" t="s">
        <v>1370</v>
      </c>
      <c r="AP271" s="247"/>
      <c r="AQ271" s="247"/>
      <c r="AR271" s="247"/>
      <c r="AS271" s="247"/>
      <c r="AT271" s="247"/>
      <c r="AU271" s="247"/>
      <c r="AV271" s="247"/>
      <c r="AW271" s="247"/>
      <c r="AX271" s="247"/>
    </row>
    <row r="272" spans="2:50" ht="12.2" customHeight="1" x14ac:dyDescent="0.25">
      <c r="B272" s="280" t="s">
        <v>1625</v>
      </c>
      <c r="C272" s="247"/>
      <c r="D272" s="247"/>
      <c r="E272" s="247"/>
      <c r="F272" s="247"/>
      <c r="G272" s="247"/>
      <c r="H272" s="247"/>
      <c r="I272" s="247"/>
      <c r="J272" s="296">
        <v>1851</v>
      </c>
      <c r="K272" s="247"/>
      <c r="L272" s="247"/>
      <c r="M272" s="247"/>
      <c r="N272" s="247"/>
      <c r="O272" s="247"/>
      <c r="P272" s="300">
        <v>7.5397149999999996E-2</v>
      </c>
      <c r="Q272" s="247"/>
      <c r="R272" s="247"/>
      <c r="S272" s="247"/>
      <c r="T272" s="247"/>
      <c r="U272" s="247"/>
      <c r="V272" s="247"/>
      <c r="W272" s="247"/>
      <c r="X272" s="247"/>
      <c r="Y272" s="282">
        <v>611353684.85000002</v>
      </c>
      <c r="Z272" s="247"/>
      <c r="AA272" s="247"/>
      <c r="AB272" s="247"/>
      <c r="AC272" s="247"/>
      <c r="AD272" s="247"/>
      <c r="AE272" s="247"/>
      <c r="AF272" s="247"/>
      <c r="AG272" s="300">
        <v>5.5337450000000003E-2</v>
      </c>
      <c r="AH272" s="247"/>
      <c r="AI272" s="247"/>
      <c r="AJ272" s="247"/>
      <c r="AK272" s="247"/>
      <c r="AL272" s="247"/>
      <c r="AM272" s="247"/>
      <c r="AN272" s="247"/>
      <c r="AO272" s="261" t="s">
        <v>1370</v>
      </c>
      <c r="AP272" s="247"/>
      <c r="AQ272" s="247"/>
      <c r="AR272" s="247"/>
      <c r="AS272" s="247"/>
      <c r="AT272" s="247"/>
      <c r="AU272" s="247"/>
      <c r="AV272" s="247"/>
      <c r="AW272" s="247"/>
      <c r="AX272" s="247"/>
    </row>
    <row r="273" spans="2:50" ht="12.2" customHeight="1" x14ac:dyDescent="0.25">
      <c r="B273" s="280" t="s">
        <v>1626</v>
      </c>
      <c r="C273" s="247"/>
      <c r="D273" s="247"/>
      <c r="E273" s="247"/>
      <c r="F273" s="247"/>
      <c r="G273" s="247"/>
      <c r="H273" s="247"/>
      <c r="I273" s="247"/>
      <c r="J273" s="296">
        <v>2288</v>
      </c>
      <c r="K273" s="247"/>
      <c r="L273" s="247"/>
      <c r="M273" s="247"/>
      <c r="N273" s="247"/>
      <c r="O273" s="247"/>
      <c r="P273" s="300">
        <v>9.3197559999999999E-2</v>
      </c>
      <c r="Q273" s="247"/>
      <c r="R273" s="247"/>
      <c r="S273" s="247"/>
      <c r="T273" s="247"/>
      <c r="U273" s="247"/>
      <c r="V273" s="247"/>
      <c r="W273" s="247"/>
      <c r="X273" s="247"/>
      <c r="Y273" s="282">
        <v>978105520.02999997</v>
      </c>
      <c r="Z273" s="247"/>
      <c r="AA273" s="247"/>
      <c r="AB273" s="247"/>
      <c r="AC273" s="247"/>
      <c r="AD273" s="247"/>
      <c r="AE273" s="247"/>
      <c r="AF273" s="247"/>
      <c r="AG273" s="300">
        <v>8.8534459999999995E-2</v>
      </c>
      <c r="AH273" s="247"/>
      <c r="AI273" s="247"/>
      <c r="AJ273" s="247"/>
      <c r="AK273" s="247"/>
      <c r="AL273" s="247"/>
      <c r="AM273" s="247"/>
      <c r="AN273" s="247"/>
      <c r="AO273" s="261" t="s">
        <v>1370</v>
      </c>
      <c r="AP273" s="247"/>
      <c r="AQ273" s="247"/>
      <c r="AR273" s="247"/>
      <c r="AS273" s="247"/>
      <c r="AT273" s="247"/>
      <c r="AU273" s="247"/>
      <c r="AV273" s="247"/>
      <c r="AW273" s="247"/>
      <c r="AX273" s="247"/>
    </row>
    <row r="274" spans="2:50" ht="12.2" customHeight="1" x14ac:dyDescent="0.25">
      <c r="B274" s="280" t="s">
        <v>1627</v>
      </c>
      <c r="C274" s="247"/>
      <c r="D274" s="247"/>
      <c r="E274" s="247"/>
      <c r="F274" s="247"/>
      <c r="G274" s="247"/>
      <c r="H274" s="247"/>
      <c r="I274" s="247"/>
      <c r="J274" s="296">
        <v>2541</v>
      </c>
      <c r="K274" s="247"/>
      <c r="L274" s="247"/>
      <c r="M274" s="247"/>
      <c r="N274" s="247"/>
      <c r="O274" s="247"/>
      <c r="P274" s="300">
        <v>0.10350305</v>
      </c>
      <c r="Q274" s="247"/>
      <c r="R274" s="247"/>
      <c r="S274" s="247"/>
      <c r="T274" s="247"/>
      <c r="U274" s="247"/>
      <c r="V274" s="247"/>
      <c r="W274" s="247"/>
      <c r="X274" s="247"/>
      <c r="Y274" s="282">
        <v>1238998933.8099999</v>
      </c>
      <c r="Z274" s="247"/>
      <c r="AA274" s="247"/>
      <c r="AB274" s="247"/>
      <c r="AC274" s="247"/>
      <c r="AD274" s="247"/>
      <c r="AE274" s="247"/>
      <c r="AF274" s="247"/>
      <c r="AG274" s="300">
        <v>0.11214956</v>
      </c>
      <c r="AH274" s="247"/>
      <c r="AI274" s="247"/>
      <c r="AJ274" s="247"/>
      <c r="AK274" s="247"/>
      <c r="AL274" s="247"/>
      <c r="AM274" s="247"/>
      <c r="AN274" s="247"/>
      <c r="AO274" s="261" t="s">
        <v>1370</v>
      </c>
      <c r="AP274" s="247"/>
      <c r="AQ274" s="247"/>
      <c r="AR274" s="247"/>
      <c r="AS274" s="247"/>
      <c r="AT274" s="247"/>
      <c r="AU274" s="247"/>
      <c r="AV274" s="247"/>
      <c r="AW274" s="247"/>
      <c r="AX274" s="247"/>
    </row>
    <row r="275" spans="2:50" ht="12.2" customHeight="1" x14ac:dyDescent="0.25">
      <c r="B275" s="280" t="s">
        <v>1628</v>
      </c>
      <c r="C275" s="247"/>
      <c r="D275" s="247"/>
      <c r="E275" s="247"/>
      <c r="F275" s="247"/>
      <c r="G275" s="247"/>
      <c r="H275" s="247"/>
      <c r="I275" s="247"/>
      <c r="J275" s="296">
        <v>2648</v>
      </c>
      <c r="K275" s="247"/>
      <c r="L275" s="247"/>
      <c r="M275" s="247"/>
      <c r="N275" s="247"/>
      <c r="O275" s="247"/>
      <c r="P275" s="300">
        <v>0.10786150999999999</v>
      </c>
      <c r="Q275" s="247"/>
      <c r="R275" s="247"/>
      <c r="S275" s="247"/>
      <c r="T275" s="247"/>
      <c r="U275" s="247"/>
      <c r="V275" s="247"/>
      <c r="W275" s="247"/>
      <c r="X275" s="247"/>
      <c r="Y275" s="282">
        <v>1308422545.0999999</v>
      </c>
      <c r="Z275" s="247"/>
      <c r="AA275" s="247"/>
      <c r="AB275" s="247"/>
      <c r="AC275" s="247"/>
      <c r="AD275" s="247"/>
      <c r="AE275" s="247"/>
      <c r="AF275" s="247"/>
      <c r="AG275" s="300">
        <v>0.11843352</v>
      </c>
      <c r="AH275" s="247"/>
      <c r="AI275" s="247"/>
      <c r="AJ275" s="247"/>
      <c r="AK275" s="247"/>
      <c r="AL275" s="247"/>
      <c r="AM275" s="247"/>
      <c r="AN275" s="247"/>
      <c r="AO275" s="261" t="s">
        <v>1370</v>
      </c>
      <c r="AP275" s="247"/>
      <c r="AQ275" s="247"/>
      <c r="AR275" s="247"/>
      <c r="AS275" s="247"/>
      <c r="AT275" s="247"/>
      <c r="AU275" s="247"/>
      <c r="AV275" s="247"/>
      <c r="AW275" s="247"/>
      <c r="AX275" s="247"/>
    </row>
    <row r="276" spans="2:50" ht="12.2" customHeight="1" x14ac:dyDescent="0.25">
      <c r="B276" s="280" t="s">
        <v>1629</v>
      </c>
      <c r="C276" s="247"/>
      <c r="D276" s="247"/>
      <c r="E276" s="247"/>
      <c r="F276" s="247"/>
      <c r="G276" s="247"/>
      <c r="H276" s="247"/>
      <c r="I276" s="247"/>
      <c r="J276" s="296">
        <v>2596</v>
      </c>
      <c r="K276" s="247"/>
      <c r="L276" s="247"/>
      <c r="M276" s="247"/>
      <c r="N276" s="247"/>
      <c r="O276" s="247"/>
      <c r="P276" s="300">
        <v>0.10574338</v>
      </c>
      <c r="Q276" s="247"/>
      <c r="R276" s="247"/>
      <c r="S276" s="247"/>
      <c r="T276" s="247"/>
      <c r="U276" s="247"/>
      <c r="V276" s="247"/>
      <c r="W276" s="247"/>
      <c r="X276" s="247"/>
      <c r="Y276" s="282">
        <v>1370925152.5999999</v>
      </c>
      <c r="Z276" s="247"/>
      <c r="AA276" s="247"/>
      <c r="AB276" s="247"/>
      <c r="AC276" s="247"/>
      <c r="AD276" s="247"/>
      <c r="AE276" s="247"/>
      <c r="AF276" s="247"/>
      <c r="AG276" s="300">
        <v>0.12409103</v>
      </c>
      <c r="AH276" s="247"/>
      <c r="AI276" s="247"/>
      <c r="AJ276" s="247"/>
      <c r="AK276" s="247"/>
      <c r="AL276" s="247"/>
      <c r="AM276" s="247"/>
      <c r="AN276" s="247"/>
      <c r="AO276" s="261" t="s">
        <v>1370</v>
      </c>
      <c r="AP276" s="247"/>
      <c r="AQ276" s="247"/>
      <c r="AR276" s="247"/>
      <c r="AS276" s="247"/>
      <c r="AT276" s="247"/>
      <c r="AU276" s="247"/>
      <c r="AV276" s="247"/>
      <c r="AW276" s="247"/>
      <c r="AX276" s="247"/>
    </row>
    <row r="277" spans="2:50" ht="12.2" customHeight="1" x14ac:dyDescent="0.25">
      <c r="B277" s="280" t="s">
        <v>1630</v>
      </c>
      <c r="C277" s="247"/>
      <c r="D277" s="247"/>
      <c r="E277" s="247"/>
      <c r="F277" s="247"/>
      <c r="G277" s="247"/>
      <c r="H277" s="247"/>
      <c r="I277" s="247"/>
      <c r="J277" s="296">
        <v>2703</v>
      </c>
      <c r="K277" s="247"/>
      <c r="L277" s="247"/>
      <c r="M277" s="247"/>
      <c r="N277" s="247"/>
      <c r="O277" s="247"/>
      <c r="P277" s="300">
        <v>0.11010183</v>
      </c>
      <c r="Q277" s="247"/>
      <c r="R277" s="247"/>
      <c r="S277" s="247"/>
      <c r="T277" s="247"/>
      <c r="U277" s="247"/>
      <c r="V277" s="247"/>
      <c r="W277" s="247"/>
      <c r="X277" s="247"/>
      <c r="Y277" s="282">
        <v>1517031129.2</v>
      </c>
      <c r="Z277" s="247"/>
      <c r="AA277" s="247"/>
      <c r="AB277" s="247"/>
      <c r="AC277" s="247"/>
      <c r="AD277" s="247"/>
      <c r="AE277" s="247"/>
      <c r="AF277" s="247"/>
      <c r="AG277" s="300">
        <v>0.13731599</v>
      </c>
      <c r="AH277" s="247"/>
      <c r="AI277" s="247"/>
      <c r="AJ277" s="247"/>
      <c r="AK277" s="247"/>
      <c r="AL277" s="247"/>
      <c r="AM277" s="247"/>
      <c r="AN277" s="247"/>
      <c r="AO277" s="261" t="s">
        <v>1370</v>
      </c>
      <c r="AP277" s="247"/>
      <c r="AQ277" s="247"/>
      <c r="AR277" s="247"/>
      <c r="AS277" s="247"/>
      <c r="AT277" s="247"/>
      <c r="AU277" s="247"/>
      <c r="AV277" s="247"/>
      <c r="AW277" s="247"/>
      <c r="AX277" s="247"/>
    </row>
    <row r="278" spans="2:50" ht="12.2" customHeight="1" x14ac:dyDescent="0.25">
      <c r="B278" s="280" t="s">
        <v>1631</v>
      </c>
      <c r="C278" s="247"/>
      <c r="D278" s="247"/>
      <c r="E278" s="247"/>
      <c r="F278" s="247"/>
      <c r="G278" s="247"/>
      <c r="H278" s="247"/>
      <c r="I278" s="247"/>
      <c r="J278" s="296">
        <v>2256</v>
      </c>
      <c r="K278" s="247"/>
      <c r="L278" s="247"/>
      <c r="M278" s="247"/>
      <c r="N278" s="247"/>
      <c r="O278" s="247"/>
      <c r="P278" s="300">
        <v>9.1894089999999998E-2</v>
      </c>
      <c r="Q278" s="247"/>
      <c r="R278" s="247"/>
      <c r="S278" s="247"/>
      <c r="T278" s="247"/>
      <c r="U278" s="247"/>
      <c r="V278" s="247"/>
      <c r="W278" s="247"/>
      <c r="X278" s="247"/>
      <c r="Y278" s="282">
        <v>1304030289.52</v>
      </c>
      <c r="Z278" s="247"/>
      <c r="AA278" s="247"/>
      <c r="AB278" s="247"/>
      <c r="AC278" s="247"/>
      <c r="AD278" s="247"/>
      <c r="AE278" s="247"/>
      <c r="AF278" s="247"/>
      <c r="AG278" s="300">
        <v>0.11803595</v>
      </c>
      <c r="AH278" s="247"/>
      <c r="AI278" s="247"/>
      <c r="AJ278" s="247"/>
      <c r="AK278" s="247"/>
      <c r="AL278" s="247"/>
      <c r="AM278" s="247"/>
      <c r="AN278" s="247"/>
      <c r="AO278" s="261" t="s">
        <v>1370</v>
      </c>
      <c r="AP278" s="247"/>
      <c r="AQ278" s="247"/>
      <c r="AR278" s="247"/>
      <c r="AS278" s="247"/>
      <c r="AT278" s="247"/>
      <c r="AU278" s="247"/>
      <c r="AV278" s="247"/>
      <c r="AW278" s="247"/>
      <c r="AX278" s="247"/>
    </row>
    <row r="279" spans="2:50" ht="12.2" customHeight="1" x14ac:dyDescent="0.25">
      <c r="B279" s="280" t="s">
        <v>1632</v>
      </c>
      <c r="C279" s="247"/>
      <c r="D279" s="247"/>
      <c r="E279" s="247"/>
      <c r="F279" s="247"/>
      <c r="G279" s="247"/>
      <c r="H279" s="247"/>
      <c r="I279" s="247"/>
      <c r="J279" s="296">
        <v>1523</v>
      </c>
      <c r="K279" s="247"/>
      <c r="L279" s="247"/>
      <c r="M279" s="247"/>
      <c r="N279" s="247"/>
      <c r="O279" s="247"/>
      <c r="P279" s="300">
        <v>6.203666E-2</v>
      </c>
      <c r="Q279" s="247"/>
      <c r="R279" s="247"/>
      <c r="S279" s="247"/>
      <c r="T279" s="247"/>
      <c r="U279" s="247"/>
      <c r="V279" s="247"/>
      <c r="W279" s="247"/>
      <c r="X279" s="247"/>
      <c r="Y279" s="282">
        <v>940571561.41999996</v>
      </c>
      <c r="Z279" s="247"/>
      <c r="AA279" s="247"/>
      <c r="AB279" s="247"/>
      <c r="AC279" s="247"/>
      <c r="AD279" s="247"/>
      <c r="AE279" s="247"/>
      <c r="AF279" s="247"/>
      <c r="AG279" s="300">
        <v>8.5137030000000002E-2</v>
      </c>
      <c r="AH279" s="247"/>
      <c r="AI279" s="247"/>
      <c r="AJ279" s="247"/>
      <c r="AK279" s="247"/>
      <c r="AL279" s="247"/>
      <c r="AM279" s="247"/>
      <c r="AN279" s="247"/>
      <c r="AO279" s="261" t="s">
        <v>1370</v>
      </c>
      <c r="AP279" s="247"/>
      <c r="AQ279" s="247"/>
      <c r="AR279" s="247"/>
      <c r="AS279" s="247"/>
      <c r="AT279" s="247"/>
      <c r="AU279" s="247"/>
      <c r="AV279" s="247"/>
      <c r="AW279" s="247"/>
      <c r="AX279" s="247"/>
    </row>
    <row r="280" spans="2:50" ht="12.2" customHeight="1" x14ac:dyDescent="0.25">
      <c r="B280" s="280" t="s">
        <v>1633</v>
      </c>
      <c r="C280" s="247"/>
      <c r="D280" s="247"/>
      <c r="E280" s="247"/>
      <c r="F280" s="247"/>
      <c r="G280" s="247"/>
      <c r="H280" s="247"/>
      <c r="I280" s="247"/>
      <c r="J280" s="296">
        <v>1038</v>
      </c>
      <c r="K280" s="247"/>
      <c r="L280" s="247"/>
      <c r="M280" s="247"/>
      <c r="N280" s="247"/>
      <c r="O280" s="247"/>
      <c r="P280" s="300">
        <v>4.2281060000000002E-2</v>
      </c>
      <c r="Q280" s="247"/>
      <c r="R280" s="247"/>
      <c r="S280" s="247"/>
      <c r="T280" s="247"/>
      <c r="U280" s="247"/>
      <c r="V280" s="247"/>
      <c r="W280" s="247"/>
      <c r="X280" s="247"/>
      <c r="Y280" s="282">
        <v>502251452.98000002</v>
      </c>
      <c r="Z280" s="247"/>
      <c r="AA280" s="247"/>
      <c r="AB280" s="247"/>
      <c r="AC280" s="247"/>
      <c r="AD280" s="247"/>
      <c r="AE280" s="247"/>
      <c r="AF280" s="247"/>
      <c r="AG280" s="300">
        <v>4.5461929999999998E-2</v>
      </c>
      <c r="AH280" s="247"/>
      <c r="AI280" s="247"/>
      <c r="AJ280" s="247"/>
      <c r="AK280" s="247"/>
      <c r="AL280" s="247"/>
      <c r="AM280" s="247"/>
      <c r="AN280" s="247"/>
      <c r="AO280" s="261" t="s">
        <v>1370</v>
      </c>
      <c r="AP280" s="247"/>
      <c r="AQ280" s="247"/>
      <c r="AR280" s="247"/>
      <c r="AS280" s="247"/>
      <c r="AT280" s="247"/>
      <c r="AU280" s="247"/>
      <c r="AV280" s="247"/>
      <c r="AW280" s="247"/>
      <c r="AX280" s="247"/>
    </row>
    <row r="281" spans="2:50" ht="12.2" customHeight="1" thickBot="1" x14ac:dyDescent="0.3">
      <c r="B281" s="280" t="s">
        <v>1634</v>
      </c>
      <c r="C281" s="247"/>
      <c r="D281" s="247"/>
      <c r="E281" s="247"/>
      <c r="F281" s="247"/>
      <c r="G281" s="247"/>
      <c r="H281" s="247"/>
      <c r="I281" s="247"/>
      <c r="J281" s="296">
        <v>807</v>
      </c>
      <c r="K281" s="247"/>
      <c r="L281" s="247"/>
      <c r="M281" s="247"/>
      <c r="N281" s="247"/>
      <c r="O281" s="247"/>
      <c r="P281" s="300">
        <v>3.2871690000000002E-2</v>
      </c>
      <c r="Q281" s="247"/>
      <c r="R281" s="247"/>
      <c r="S281" s="247"/>
      <c r="T281" s="247"/>
      <c r="U281" s="247"/>
      <c r="V281" s="247"/>
      <c r="W281" s="247"/>
      <c r="X281" s="247"/>
      <c r="Y281" s="282">
        <v>320624644.02999997</v>
      </c>
      <c r="Z281" s="247"/>
      <c r="AA281" s="247"/>
      <c r="AB281" s="247"/>
      <c r="AC281" s="247"/>
      <c r="AD281" s="247"/>
      <c r="AE281" s="247"/>
      <c r="AF281" s="247"/>
      <c r="AG281" s="300">
        <v>2.9021749999999999E-2</v>
      </c>
      <c r="AH281" s="247"/>
      <c r="AI281" s="247"/>
      <c r="AJ281" s="247"/>
      <c r="AK281" s="247"/>
      <c r="AL281" s="247"/>
      <c r="AM281" s="247"/>
      <c r="AN281" s="247"/>
      <c r="AO281" s="261" t="s">
        <v>1370</v>
      </c>
      <c r="AP281" s="247"/>
      <c r="AQ281" s="247"/>
      <c r="AR281" s="247"/>
      <c r="AS281" s="247"/>
      <c r="AT281" s="247"/>
      <c r="AU281" s="247"/>
      <c r="AV281" s="247"/>
      <c r="AW281" s="247"/>
      <c r="AX281" s="247"/>
    </row>
    <row r="282" spans="2:50" ht="12.2" customHeight="1" thickTop="1" x14ac:dyDescent="0.25">
      <c r="B282" s="260" t="s">
        <v>96</v>
      </c>
      <c r="C282" s="247"/>
      <c r="D282" s="247"/>
      <c r="E282" s="247"/>
      <c r="F282" s="247"/>
      <c r="G282" s="247"/>
      <c r="H282" s="247"/>
      <c r="I282" s="247"/>
      <c r="J282" s="304">
        <v>24550</v>
      </c>
      <c r="K282" s="305"/>
      <c r="L282" s="305"/>
      <c r="M282" s="305"/>
      <c r="N282" s="305"/>
      <c r="O282" s="305"/>
      <c r="P282" s="306">
        <v>1</v>
      </c>
      <c r="Q282" s="305"/>
      <c r="R282" s="305"/>
      <c r="S282" s="305"/>
      <c r="T282" s="305"/>
      <c r="U282" s="305"/>
      <c r="V282" s="305"/>
      <c r="W282" s="305"/>
      <c r="X282" s="305"/>
      <c r="Y282" s="307">
        <v>11047738029.6</v>
      </c>
      <c r="Z282" s="305"/>
      <c r="AA282" s="305"/>
      <c r="AB282" s="305"/>
      <c r="AC282" s="305"/>
      <c r="AD282" s="305"/>
      <c r="AE282" s="305"/>
      <c r="AF282" s="305"/>
      <c r="AG282" s="306">
        <v>0.99999998999999995</v>
      </c>
      <c r="AH282" s="305"/>
      <c r="AI282" s="305"/>
      <c r="AJ282" s="305"/>
      <c r="AK282" s="305"/>
      <c r="AL282" s="305"/>
      <c r="AM282" s="305"/>
      <c r="AN282" s="305"/>
      <c r="AO282" s="261" t="s">
        <v>1370</v>
      </c>
      <c r="AP282" s="247"/>
      <c r="AQ282" s="247"/>
      <c r="AR282" s="247"/>
      <c r="AS282" s="247"/>
      <c r="AT282" s="247"/>
      <c r="AU282" s="247"/>
      <c r="AV282" s="247"/>
      <c r="AW282" s="247"/>
      <c r="AX282" s="247"/>
    </row>
    <row r="283" spans="2:50" ht="10.7" customHeight="1" x14ac:dyDescent="0.25">
      <c r="B283" s="267" t="s">
        <v>1370</v>
      </c>
      <c r="C283" s="247"/>
      <c r="D283" s="247"/>
      <c r="E283" s="247"/>
      <c r="F283" s="247"/>
      <c r="G283" s="247"/>
      <c r="H283" s="247"/>
      <c r="I283" s="247"/>
      <c r="J283" s="247"/>
      <c r="K283" s="247"/>
      <c r="L283" s="247"/>
      <c r="M283" s="247"/>
      <c r="N283" s="247"/>
      <c r="O283" s="247"/>
      <c r="P283" s="247"/>
      <c r="Q283" s="247"/>
      <c r="R283" s="247"/>
      <c r="S283" s="247"/>
      <c r="T283" s="247"/>
      <c r="U283" s="247"/>
      <c r="V283" s="247"/>
      <c r="W283" s="247"/>
      <c r="X283" s="247"/>
      <c r="Y283" s="247"/>
      <c r="Z283" s="247"/>
      <c r="AA283" s="247"/>
      <c r="AB283" s="247"/>
      <c r="AC283" s="247"/>
      <c r="AD283" s="247"/>
      <c r="AE283" s="247"/>
      <c r="AF283" s="247"/>
      <c r="AG283" s="247"/>
      <c r="AH283" s="247"/>
      <c r="AI283" s="247"/>
      <c r="AJ283" s="247"/>
      <c r="AK283" s="247"/>
      <c r="AL283" s="247"/>
      <c r="AM283" s="247"/>
      <c r="AN283" s="247"/>
      <c r="AO283" s="247"/>
      <c r="AP283" s="247"/>
      <c r="AQ283" s="247"/>
      <c r="AR283" s="247"/>
      <c r="AS283" s="247"/>
      <c r="AT283" s="247"/>
      <c r="AU283" s="247"/>
      <c r="AV283" s="247"/>
      <c r="AW283" s="247"/>
      <c r="AX283" s="247"/>
    </row>
    <row r="284" spans="2:50" ht="10.7" customHeight="1" x14ac:dyDescent="0.25">
      <c r="B284" s="249" t="s">
        <v>1370</v>
      </c>
      <c r="C284" s="247"/>
      <c r="D284" s="247"/>
      <c r="E284" s="247"/>
      <c r="F284" s="247"/>
      <c r="G284" s="247"/>
      <c r="H284" s="247"/>
      <c r="I284" s="247"/>
      <c r="J284" s="250" t="s">
        <v>1370</v>
      </c>
      <c r="K284" s="247"/>
      <c r="L284" s="247"/>
      <c r="M284" s="247"/>
      <c r="N284" s="247"/>
      <c r="O284" s="247"/>
      <c r="P284" s="250" t="s">
        <v>1370</v>
      </c>
      <c r="Q284" s="247"/>
      <c r="R284" s="247"/>
      <c r="S284" s="247"/>
      <c r="T284" s="247"/>
      <c r="U284" s="247"/>
      <c r="V284" s="247"/>
      <c r="W284" s="247"/>
      <c r="X284" s="247"/>
      <c r="Y284" s="250" t="s">
        <v>1370</v>
      </c>
      <c r="Z284" s="247"/>
      <c r="AA284" s="247"/>
      <c r="AB284" s="247"/>
      <c r="AC284" s="247"/>
      <c r="AD284" s="247"/>
      <c r="AE284" s="247"/>
      <c r="AF284" s="247"/>
      <c r="AG284" s="250" t="s">
        <v>1370</v>
      </c>
      <c r="AH284" s="247"/>
      <c r="AI284" s="247"/>
      <c r="AJ284" s="247"/>
      <c r="AK284" s="247"/>
      <c r="AL284" s="247"/>
      <c r="AM284" s="247"/>
      <c r="AN284" s="247"/>
      <c r="AO284" s="250" t="s">
        <v>1370</v>
      </c>
      <c r="AP284" s="247"/>
      <c r="AQ284" s="247"/>
      <c r="AR284" s="247"/>
      <c r="AS284" s="247"/>
      <c r="AT284" s="247"/>
      <c r="AU284" s="247"/>
      <c r="AV284" s="247"/>
      <c r="AW284" s="247"/>
      <c r="AX284" s="247"/>
    </row>
    <row r="285" spans="2:50" ht="12.2" customHeight="1" x14ac:dyDescent="0.25">
      <c r="B285" s="268" t="s">
        <v>1635</v>
      </c>
      <c r="C285" s="247"/>
      <c r="D285" s="247"/>
      <c r="E285" s="247"/>
      <c r="F285" s="247"/>
      <c r="G285" s="247"/>
      <c r="H285" s="247"/>
      <c r="I285" s="247"/>
      <c r="J285" s="247"/>
      <c r="K285" s="247"/>
      <c r="L285" s="247"/>
      <c r="M285" s="247"/>
      <c r="N285" s="247"/>
      <c r="O285" s="247"/>
      <c r="P285" s="247"/>
      <c r="Q285" s="247"/>
      <c r="R285" s="247"/>
      <c r="S285" s="247"/>
      <c r="T285" s="247"/>
      <c r="U285" s="247"/>
      <c r="V285" s="247"/>
      <c r="W285" s="247"/>
      <c r="X285" s="247"/>
      <c r="Y285" s="247"/>
      <c r="Z285" s="247"/>
      <c r="AA285" s="247"/>
      <c r="AB285" s="247"/>
      <c r="AC285" s="247"/>
      <c r="AD285" s="247"/>
      <c r="AE285" s="247"/>
      <c r="AF285" s="247"/>
      <c r="AG285" s="247"/>
      <c r="AH285" s="247"/>
      <c r="AI285" s="247"/>
      <c r="AJ285" s="247"/>
      <c r="AK285" s="247"/>
      <c r="AL285" s="247"/>
      <c r="AM285" s="247"/>
      <c r="AN285" s="247"/>
      <c r="AO285" s="268" t="s">
        <v>1370</v>
      </c>
      <c r="AP285" s="247"/>
      <c r="AQ285" s="247"/>
      <c r="AR285" s="247"/>
      <c r="AS285" s="247"/>
      <c r="AT285" s="247"/>
      <c r="AU285" s="247"/>
      <c r="AV285" s="247"/>
      <c r="AW285" s="247"/>
      <c r="AX285" s="247"/>
    </row>
    <row r="286" spans="2:50" ht="12.2" customHeight="1" x14ac:dyDescent="0.25">
      <c r="B286" s="269" t="s">
        <v>1620</v>
      </c>
      <c r="C286" s="247"/>
      <c r="D286" s="247"/>
      <c r="E286" s="247"/>
      <c r="F286" s="247"/>
      <c r="G286" s="247"/>
      <c r="H286" s="247"/>
      <c r="I286" s="247"/>
      <c r="J286" s="301" t="s">
        <v>683</v>
      </c>
      <c r="K286" s="247"/>
      <c r="L286" s="247"/>
      <c r="M286" s="247"/>
      <c r="N286" s="247"/>
      <c r="O286" s="247"/>
      <c r="P286" s="301" t="s">
        <v>1550</v>
      </c>
      <c r="Q286" s="247"/>
      <c r="R286" s="247"/>
      <c r="S286" s="247"/>
      <c r="T286" s="247"/>
      <c r="U286" s="247"/>
      <c r="V286" s="247"/>
      <c r="W286" s="247"/>
      <c r="X286" s="247"/>
      <c r="Y286" s="301" t="s">
        <v>1551</v>
      </c>
      <c r="Z286" s="247"/>
      <c r="AA286" s="247"/>
      <c r="AB286" s="247"/>
      <c r="AC286" s="247"/>
      <c r="AD286" s="247"/>
      <c r="AE286" s="247"/>
      <c r="AF286" s="247"/>
      <c r="AG286" s="301" t="s">
        <v>1550</v>
      </c>
      <c r="AH286" s="247"/>
      <c r="AI286" s="247"/>
      <c r="AJ286" s="247"/>
      <c r="AK286" s="247"/>
      <c r="AL286" s="247"/>
      <c r="AM286" s="247"/>
      <c r="AN286" s="247"/>
      <c r="AO286" s="301" t="s">
        <v>1370</v>
      </c>
      <c r="AP286" s="247"/>
      <c r="AQ286" s="247"/>
      <c r="AR286" s="247"/>
      <c r="AS286" s="247"/>
      <c r="AT286" s="247"/>
      <c r="AU286" s="247"/>
      <c r="AV286" s="247"/>
      <c r="AW286" s="247"/>
      <c r="AX286" s="247"/>
    </row>
    <row r="287" spans="2:50" ht="12.2" customHeight="1" x14ac:dyDescent="0.25">
      <c r="B287" s="280" t="s">
        <v>1621</v>
      </c>
      <c r="C287" s="247"/>
      <c r="D287" s="247"/>
      <c r="E287" s="247"/>
      <c r="F287" s="247"/>
      <c r="G287" s="247"/>
      <c r="H287" s="247"/>
      <c r="I287" s="247"/>
      <c r="J287" s="296">
        <v>4144</v>
      </c>
      <c r="K287" s="247"/>
      <c r="L287" s="247"/>
      <c r="M287" s="247"/>
      <c r="N287" s="247"/>
      <c r="O287" s="247"/>
      <c r="P287" s="300">
        <v>0.16879837</v>
      </c>
      <c r="Q287" s="247"/>
      <c r="R287" s="247"/>
      <c r="S287" s="247"/>
      <c r="T287" s="247"/>
      <c r="U287" s="247"/>
      <c r="V287" s="247"/>
      <c r="W287" s="247"/>
      <c r="X287" s="247"/>
      <c r="Y287" s="282">
        <v>686043255.15999997</v>
      </c>
      <c r="Z287" s="247"/>
      <c r="AA287" s="247"/>
      <c r="AB287" s="247"/>
      <c r="AC287" s="247"/>
      <c r="AD287" s="247"/>
      <c r="AE287" s="247"/>
      <c r="AF287" s="247"/>
      <c r="AG287" s="300">
        <v>6.2098069999999998E-2</v>
      </c>
      <c r="AH287" s="247"/>
      <c r="AI287" s="247"/>
      <c r="AJ287" s="247"/>
      <c r="AK287" s="247"/>
      <c r="AL287" s="247"/>
      <c r="AM287" s="247"/>
      <c r="AN287" s="247"/>
      <c r="AO287" s="261" t="s">
        <v>1370</v>
      </c>
      <c r="AP287" s="247"/>
      <c r="AQ287" s="247"/>
      <c r="AR287" s="247"/>
      <c r="AS287" s="247"/>
      <c r="AT287" s="247"/>
      <c r="AU287" s="247"/>
      <c r="AV287" s="247"/>
      <c r="AW287" s="247"/>
      <c r="AX287" s="247"/>
    </row>
    <row r="288" spans="2:50" ht="12.2" customHeight="1" x14ac:dyDescent="0.25">
      <c r="B288" s="280" t="s">
        <v>1622</v>
      </c>
      <c r="C288" s="247"/>
      <c r="D288" s="247"/>
      <c r="E288" s="247"/>
      <c r="F288" s="247"/>
      <c r="G288" s="247"/>
      <c r="H288" s="247"/>
      <c r="I288" s="247"/>
      <c r="J288" s="296">
        <v>1529</v>
      </c>
      <c r="K288" s="247"/>
      <c r="L288" s="247"/>
      <c r="M288" s="247"/>
      <c r="N288" s="247"/>
      <c r="O288" s="247"/>
      <c r="P288" s="300">
        <v>6.2281059999999999E-2</v>
      </c>
      <c r="Q288" s="247"/>
      <c r="R288" s="247"/>
      <c r="S288" s="247"/>
      <c r="T288" s="247"/>
      <c r="U288" s="247"/>
      <c r="V288" s="247"/>
      <c r="W288" s="247"/>
      <c r="X288" s="247"/>
      <c r="Y288" s="282">
        <v>452139544.49000001</v>
      </c>
      <c r="Z288" s="247"/>
      <c r="AA288" s="247"/>
      <c r="AB288" s="247"/>
      <c r="AC288" s="247"/>
      <c r="AD288" s="247"/>
      <c r="AE288" s="247"/>
      <c r="AF288" s="247"/>
      <c r="AG288" s="300">
        <v>4.0925980000000001E-2</v>
      </c>
      <c r="AH288" s="247"/>
      <c r="AI288" s="247"/>
      <c r="AJ288" s="247"/>
      <c r="AK288" s="247"/>
      <c r="AL288" s="247"/>
      <c r="AM288" s="247"/>
      <c r="AN288" s="247"/>
      <c r="AO288" s="261" t="s">
        <v>1370</v>
      </c>
      <c r="AP288" s="247"/>
      <c r="AQ288" s="247"/>
      <c r="AR288" s="247"/>
      <c r="AS288" s="247"/>
      <c r="AT288" s="247"/>
      <c r="AU288" s="247"/>
      <c r="AV288" s="247"/>
      <c r="AW288" s="247"/>
      <c r="AX288" s="247"/>
    </row>
    <row r="289" spans="2:50" ht="12.2" customHeight="1" x14ac:dyDescent="0.25">
      <c r="B289" s="280" t="s">
        <v>1623</v>
      </c>
      <c r="C289" s="247"/>
      <c r="D289" s="247"/>
      <c r="E289" s="247"/>
      <c r="F289" s="247"/>
      <c r="G289" s="247"/>
      <c r="H289" s="247"/>
      <c r="I289" s="247"/>
      <c r="J289" s="296">
        <v>1864</v>
      </c>
      <c r="K289" s="247"/>
      <c r="L289" s="247"/>
      <c r="M289" s="247"/>
      <c r="N289" s="247"/>
      <c r="O289" s="247"/>
      <c r="P289" s="300">
        <v>7.5926679999999996E-2</v>
      </c>
      <c r="Q289" s="247"/>
      <c r="R289" s="247"/>
      <c r="S289" s="247"/>
      <c r="T289" s="247"/>
      <c r="U289" s="247"/>
      <c r="V289" s="247"/>
      <c r="W289" s="247"/>
      <c r="X289" s="247"/>
      <c r="Y289" s="282">
        <v>641887509.54999995</v>
      </c>
      <c r="Z289" s="247"/>
      <c r="AA289" s="247"/>
      <c r="AB289" s="247"/>
      <c r="AC289" s="247"/>
      <c r="AD289" s="247"/>
      <c r="AE289" s="247"/>
      <c r="AF289" s="247"/>
      <c r="AG289" s="300">
        <v>5.8101260000000002E-2</v>
      </c>
      <c r="AH289" s="247"/>
      <c r="AI289" s="247"/>
      <c r="AJ289" s="247"/>
      <c r="AK289" s="247"/>
      <c r="AL289" s="247"/>
      <c r="AM289" s="247"/>
      <c r="AN289" s="247"/>
      <c r="AO289" s="261" t="s">
        <v>1370</v>
      </c>
      <c r="AP289" s="247"/>
      <c r="AQ289" s="247"/>
      <c r="AR289" s="247"/>
      <c r="AS289" s="247"/>
      <c r="AT289" s="247"/>
      <c r="AU289" s="247"/>
      <c r="AV289" s="247"/>
      <c r="AW289" s="247"/>
      <c r="AX289" s="247"/>
    </row>
    <row r="290" spans="2:50" ht="12.2" customHeight="1" x14ac:dyDescent="0.25">
      <c r="B290" s="280" t="s">
        <v>1624</v>
      </c>
      <c r="C290" s="247"/>
      <c r="D290" s="247"/>
      <c r="E290" s="247"/>
      <c r="F290" s="247"/>
      <c r="G290" s="247"/>
      <c r="H290" s="247"/>
      <c r="I290" s="247"/>
      <c r="J290" s="296">
        <v>2231</v>
      </c>
      <c r="K290" s="247"/>
      <c r="L290" s="247"/>
      <c r="M290" s="247"/>
      <c r="N290" s="247"/>
      <c r="O290" s="247"/>
      <c r="P290" s="300">
        <v>9.087576E-2</v>
      </c>
      <c r="Q290" s="247"/>
      <c r="R290" s="247"/>
      <c r="S290" s="247"/>
      <c r="T290" s="247"/>
      <c r="U290" s="247"/>
      <c r="V290" s="247"/>
      <c r="W290" s="247"/>
      <c r="X290" s="247"/>
      <c r="Y290" s="282">
        <v>926344464.99000001</v>
      </c>
      <c r="Z290" s="247"/>
      <c r="AA290" s="247"/>
      <c r="AB290" s="247"/>
      <c r="AC290" s="247"/>
      <c r="AD290" s="247"/>
      <c r="AE290" s="247"/>
      <c r="AF290" s="247"/>
      <c r="AG290" s="300">
        <v>8.3849240000000005E-2</v>
      </c>
      <c r="AH290" s="247"/>
      <c r="AI290" s="247"/>
      <c r="AJ290" s="247"/>
      <c r="AK290" s="247"/>
      <c r="AL290" s="247"/>
      <c r="AM290" s="247"/>
      <c r="AN290" s="247"/>
      <c r="AO290" s="261" t="s">
        <v>1370</v>
      </c>
      <c r="AP290" s="247"/>
      <c r="AQ290" s="247"/>
      <c r="AR290" s="247"/>
      <c r="AS290" s="247"/>
      <c r="AT290" s="247"/>
      <c r="AU290" s="247"/>
      <c r="AV290" s="247"/>
      <c r="AW290" s="247"/>
      <c r="AX290" s="247"/>
    </row>
    <row r="291" spans="2:50" ht="12.2" customHeight="1" x14ac:dyDescent="0.25">
      <c r="B291" s="280" t="s">
        <v>1625</v>
      </c>
      <c r="C291" s="247"/>
      <c r="D291" s="247"/>
      <c r="E291" s="247"/>
      <c r="F291" s="247"/>
      <c r="G291" s="247"/>
      <c r="H291" s="247"/>
      <c r="I291" s="247"/>
      <c r="J291" s="296">
        <v>2425</v>
      </c>
      <c r="K291" s="247"/>
      <c r="L291" s="247"/>
      <c r="M291" s="247"/>
      <c r="N291" s="247"/>
      <c r="O291" s="247"/>
      <c r="P291" s="300">
        <v>9.8778000000000005E-2</v>
      </c>
      <c r="Q291" s="247"/>
      <c r="R291" s="247"/>
      <c r="S291" s="247"/>
      <c r="T291" s="247"/>
      <c r="U291" s="247"/>
      <c r="V291" s="247"/>
      <c r="W291" s="247"/>
      <c r="X291" s="247"/>
      <c r="Y291" s="282">
        <v>1137693840.72</v>
      </c>
      <c r="Z291" s="247"/>
      <c r="AA291" s="247"/>
      <c r="AB291" s="247"/>
      <c r="AC291" s="247"/>
      <c r="AD291" s="247"/>
      <c r="AE291" s="247"/>
      <c r="AF291" s="247"/>
      <c r="AG291" s="300">
        <v>0.1029798</v>
      </c>
      <c r="AH291" s="247"/>
      <c r="AI291" s="247"/>
      <c r="AJ291" s="247"/>
      <c r="AK291" s="247"/>
      <c r="AL291" s="247"/>
      <c r="AM291" s="247"/>
      <c r="AN291" s="247"/>
      <c r="AO291" s="261" t="s">
        <v>1370</v>
      </c>
      <c r="AP291" s="247"/>
      <c r="AQ291" s="247"/>
      <c r="AR291" s="247"/>
      <c r="AS291" s="247"/>
      <c r="AT291" s="247"/>
      <c r="AU291" s="247"/>
      <c r="AV291" s="247"/>
      <c r="AW291" s="247"/>
      <c r="AX291" s="247"/>
    </row>
    <row r="292" spans="2:50" ht="12.2" customHeight="1" x14ac:dyDescent="0.25">
      <c r="B292" s="280" t="s">
        <v>1626</v>
      </c>
      <c r="C292" s="247"/>
      <c r="D292" s="247"/>
      <c r="E292" s="247"/>
      <c r="F292" s="247"/>
      <c r="G292" s="247"/>
      <c r="H292" s="247"/>
      <c r="I292" s="247"/>
      <c r="J292" s="296">
        <v>2346</v>
      </c>
      <c r="K292" s="247"/>
      <c r="L292" s="247"/>
      <c r="M292" s="247"/>
      <c r="N292" s="247"/>
      <c r="O292" s="247"/>
      <c r="P292" s="300">
        <v>9.5560080000000006E-2</v>
      </c>
      <c r="Q292" s="247"/>
      <c r="R292" s="247"/>
      <c r="S292" s="247"/>
      <c r="T292" s="247"/>
      <c r="U292" s="247"/>
      <c r="V292" s="247"/>
      <c r="W292" s="247"/>
      <c r="X292" s="247"/>
      <c r="Y292" s="282">
        <v>1198398743.51</v>
      </c>
      <c r="Z292" s="247"/>
      <c r="AA292" s="247"/>
      <c r="AB292" s="247"/>
      <c r="AC292" s="247"/>
      <c r="AD292" s="247"/>
      <c r="AE292" s="247"/>
      <c r="AF292" s="247"/>
      <c r="AG292" s="300">
        <v>0.10847458</v>
      </c>
      <c r="AH292" s="247"/>
      <c r="AI292" s="247"/>
      <c r="AJ292" s="247"/>
      <c r="AK292" s="247"/>
      <c r="AL292" s="247"/>
      <c r="AM292" s="247"/>
      <c r="AN292" s="247"/>
      <c r="AO292" s="261" t="s">
        <v>1370</v>
      </c>
      <c r="AP292" s="247"/>
      <c r="AQ292" s="247"/>
      <c r="AR292" s="247"/>
      <c r="AS292" s="247"/>
      <c r="AT292" s="247"/>
      <c r="AU292" s="247"/>
      <c r="AV292" s="247"/>
      <c r="AW292" s="247"/>
      <c r="AX292" s="247"/>
    </row>
    <row r="293" spans="2:50" ht="12.2" customHeight="1" x14ac:dyDescent="0.25">
      <c r="B293" s="280" t="s">
        <v>1627</v>
      </c>
      <c r="C293" s="247"/>
      <c r="D293" s="247"/>
      <c r="E293" s="247"/>
      <c r="F293" s="247"/>
      <c r="G293" s="247"/>
      <c r="H293" s="247"/>
      <c r="I293" s="247"/>
      <c r="J293" s="296">
        <v>2322</v>
      </c>
      <c r="K293" s="247"/>
      <c r="L293" s="247"/>
      <c r="M293" s="247"/>
      <c r="N293" s="247"/>
      <c r="O293" s="247"/>
      <c r="P293" s="300">
        <v>9.4582479999999997E-2</v>
      </c>
      <c r="Q293" s="247"/>
      <c r="R293" s="247"/>
      <c r="S293" s="247"/>
      <c r="T293" s="247"/>
      <c r="U293" s="247"/>
      <c r="V293" s="247"/>
      <c r="W293" s="247"/>
      <c r="X293" s="247"/>
      <c r="Y293" s="282">
        <v>1279449835.24</v>
      </c>
      <c r="Z293" s="247"/>
      <c r="AA293" s="247"/>
      <c r="AB293" s="247"/>
      <c r="AC293" s="247"/>
      <c r="AD293" s="247"/>
      <c r="AE293" s="247"/>
      <c r="AF293" s="247"/>
      <c r="AG293" s="300">
        <v>0.11581102</v>
      </c>
      <c r="AH293" s="247"/>
      <c r="AI293" s="247"/>
      <c r="AJ293" s="247"/>
      <c r="AK293" s="247"/>
      <c r="AL293" s="247"/>
      <c r="AM293" s="247"/>
      <c r="AN293" s="247"/>
      <c r="AO293" s="261" t="s">
        <v>1370</v>
      </c>
      <c r="AP293" s="247"/>
      <c r="AQ293" s="247"/>
      <c r="AR293" s="247"/>
      <c r="AS293" s="247"/>
      <c r="AT293" s="247"/>
      <c r="AU293" s="247"/>
      <c r="AV293" s="247"/>
      <c r="AW293" s="247"/>
      <c r="AX293" s="247"/>
    </row>
    <row r="294" spans="2:50" ht="12.2" customHeight="1" x14ac:dyDescent="0.25">
      <c r="B294" s="280" t="s">
        <v>1628</v>
      </c>
      <c r="C294" s="247"/>
      <c r="D294" s="247"/>
      <c r="E294" s="247"/>
      <c r="F294" s="247"/>
      <c r="G294" s="247"/>
      <c r="H294" s="247"/>
      <c r="I294" s="247"/>
      <c r="J294" s="296">
        <v>2073</v>
      </c>
      <c r="K294" s="247"/>
      <c r="L294" s="247"/>
      <c r="M294" s="247"/>
      <c r="N294" s="247"/>
      <c r="O294" s="247"/>
      <c r="P294" s="300">
        <v>8.4439920000000002E-2</v>
      </c>
      <c r="Q294" s="247"/>
      <c r="R294" s="247"/>
      <c r="S294" s="247"/>
      <c r="T294" s="247"/>
      <c r="U294" s="247"/>
      <c r="V294" s="247"/>
      <c r="W294" s="247"/>
      <c r="X294" s="247"/>
      <c r="Y294" s="282">
        <v>1215727038.4400001</v>
      </c>
      <c r="Z294" s="247"/>
      <c r="AA294" s="247"/>
      <c r="AB294" s="247"/>
      <c r="AC294" s="247"/>
      <c r="AD294" s="247"/>
      <c r="AE294" s="247"/>
      <c r="AF294" s="247"/>
      <c r="AG294" s="300">
        <v>0.11004307000000001</v>
      </c>
      <c r="AH294" s="247"/>
      <c r="AI294" s="247"/>
      <c r="AJ294" s="247"/>
      <c r="AK294" s="247"/>
      <c r="AL294" s="247"/>
      <c r="AM294" s="247"/>
      <c r="AN294" s="247"/>
      <c r="AO294" s="261" t="s">
        <v>1370</v>
      </c>
      <c r="AP294" s="247"/>
      <c r="AQ294" s="247"/>
      <c r="AR294" s="247"/>
      <c r="AS294" s="247"/>
      <c r="AT294" s="247"/>
      <c r="AU294" s="247"/>
      <c r="AV294" s="247"/>
      <c r="AW294" s="247"/>
      <c r="AX294" s="247"/>
    </row>
    <row r="295" spans="2:50" ht="12.2" customHeight="1" x14ac:dyDescent="0.25">
      <c r="B295" s="280" t="s">
        <v>1629</v>
      </c>
      <c r="C295" s="247"/>
      <c r="D295" s="247"/>
      <c r="E295" s="247"/>
      <c r="F295" s="247"/>
      <c r="G295" s="247"/>
      <c r="H295" s="247"/>
      <c r="I295" s="247"/>
      <c r="J295" s="296">
        <v>1902</v>
      </c>
      <c r="K295" s="247"/>
      <c r="L295" s="247"/>
      <c r="M295" s="247"/>
      <c r="N295" s="247"/>
      <c r="O295" s="247"/>
      <c r="P295" s="300">
        <v>7.7474539999999995E-2</v>
      </c>
      <c r="Q295" s="247"/>
      <c r="R295" s="247"/>
      <c r="S295" s="247"/>
      <c r="T295" s="247"/>
      <c r="U295" s="247"/>
      <c r="V295" s="247"/>
      <c r="W295" s="247"/>
      <c r="X295" s="247"/>
      <c r="Y295" s="282">
        <v>1204614637.5799999</v>
      </c>
      <c r="Z295" s="247"/>
      <c r="AA295" s="247"/>
      <c r="AB295" s="247"/>
      <c r="AC295" s="247"/>
      <c r="AD295" s="247"/>
      <c r="AE295" s="247"/>
      <c r="AF295" s="247"/>
      <c r="AG295" s="300">
        <v>0.10903722</v>
      </c>
      <c r="AH295" s="247"/>
      <c r="AI295" s="247"/>
      <c r="AJ295" s="247"/>
      <c r="AK295" s="247"/>
      <c r="AL295" s="247"/>
      <c r="AM295" s="247"/>
      <c r="AN295" s="247"/>
      <c r="AO295" s="261" t="s">
        <v>1370</v>
      </c>
      <c r="AP295" s="247"/>
      <c r="AQ295" s="247"/>
      <c r="AR295" s="247"/>
      <c r="AS295" s="247"/>
      <c r="AT295" s="247"/>
      <c r="AU295" s="247"/>
      <c r="AV295" s="247"/>
      <c r="AW295" s="247"/>
      <c r="AX295" s="247"/>
    </row>
    <row r="296" spans="2:50" ht="12.2" customHeight="1" x14ac:dyDescent="0.25">
      <c r="B296" s="280" t="s">
        <v>1630</v>
      </c>
      <c r="C296" s="247"/>
      <c r="D296" s="247"/>
      <c r="E296" s="247"/>
      <c r="F296" s="247"/>
      <c r="G296" s="247"/>
      <c r="H296" s="247"/>
      <c r="I296" s="247"/>
      <c r="J296" s="296">
        <v>1564</v>
      </c>
      <c r="K296" s="247"/>
      <c r="L296" s="247"/>
      <c r="M296" s="247"/>
      <c r="N296" s="247"/>
      <c r="O296" s="247"/>
      <c r="P296" s="300">
        <v>6.3706719999999994E-2</v>
      </c>
      <c r="Q296" s="247"/>
      <c r="R296" s="247"/>
      <c r="S296" s="247"/>
      <c r="T296" s="247"/>
      <c r="U296" s="247"/>
      <c r="V296" s="247"/>
      <c r="W296" s="247"/>
      <c r="X296" s="247"/>
      <c r="Y296" s="282">
        <v>1023872949.29</v>
      </c>
      <c r="Z296" s="247"/>
      <c r="AA296" s="247"/>
      <c r="AB296" s="247"/>
      <c r="AC296" s="247"/>
      <c r="AD296" s="247"/>
      <c r="AE296" s="247"/>
      <c r="AF296" s="247"/>
      <c r="AG296" s="300">
        <v>9.2677159999999995E-2</v>
      </c>
      <c r="AH296" s="247"/>
      <c r="AI296" s="247"/>
      <c r="AJ296" s="247"/>
      <c r="AK296" s="247"/>
      <c r="AL296" s="247"/>
      <c r="AM296" s="247"/>
      <c r="AN296" s="247"/>
      <c r="AO296" s="261" t="s">
        <v>1370</v>
      </c>
      <c r="AP296" s="247"/>
      <c r="AQ296" s="247"/>
      <c r="AR296" s="247"/>
      <c r="AS296" s="247"/>
      <c r="AT296" s="247"/>
      <c r="AU296" s="247"/>
      <c r="AV296" s="247"/>
      <c r="AW296" s="247"/>
      <c r="AX296" s="247"/>
    </row>
    <row r="297" spans="2:50" ht="12.2" customHeight="1" x14ac:dyDescent="0.25">
      <c r="B297" s="280" t="s">
        <v>1631</v>
      </c>
      <c r="C297" s="247"/>
      <c r="D297" s="247"/>
      <c r="E297" s="247"/>
      <c r="F297" s="247"/>
      <c r="G297" s="247"/>
      <c r="H297" s="247"/>
      <c r="I297" s="247"/>
      <c r="J297" s="296">
        <v>1109</v>
      </c>
      <c r="K297" s="247"/>
      <c r="L297" s="247"/>
      <c r="M297" s="247"/>
      <c r="N297" s="247"/>
      <c r="O297" s="247"/>
      <c r="P297" s="300">
        <v>4.5173119999999997E-2</v>
      </c>
      <c r="Q297" s="247"/>
      <c r="R297" s="247"/>
      <c r="S297" s="247"/>
      <c r="T297" s="247"/>
      <c r="U297" s="247"/>
      <c r="V297" s="247"/>
      <c r="W297" s="247"/>
      <c r="X297" s="247"/>
      <c r="Y297" s="282">
        <v>741284932.82000005</v>
      </c>
      <c r="Z297" s="247"/>
      <c r="AA297" s="247"/>
      <c r="AB297" s="247"/>
      <c r="AC297" s="247"/>
      <c r="AD297" s="247"/>
      <c r="AE297" s="247"/>
      <c r="AF297" s="247"/>
      <c r="AG297" s="300">
        <v>6.7098340000000006E-2</v>
      </c>
      <c r="AH297" s="247"/>
      <c r="AI297" s="247"/>
      <c r="AJ297" s="247"/>
      <c r="AK297" s="247"/>
      <c r="AL297" s="247"/>
      <c r="AM297" s="247"/>
      <c r="AN297" s="247"/>
      <c r="AO297" s="261" t="s">
        <v>1370</v>
      </c>
      <c r="AP297" s="247"/>
      <c r="AQ297" s="247"/>
      <c r="AR297" s="247"/>
      <c r="AS297" s="247"/>
      <c r="AT297" s="247"/>
      <c r="AU297" s="247"/>
      <c r="AV297" s="247"/>
      <c r="AW297" s="247"/>
      <c r="AX297" s="247"/>
    </row>
    <row r="298" spans="2:50" ht="12.2" customHeight="1" x14ac:dyDescent="0.25">
      <c r="B298" s="280" t="s">
        <v>1632</v>
      </c>
      <c r="C298" s="247"/>
      <c r="D298" s="247"/>
      <c r="E298" s="247"/>
      <c r="F298" s="247"/>
      <c r="G298" s="247"/>
      <c r="H298" s="247"/>
      <c r="I298" s="247"/>
      <c r="J298" s="296">
        <v>649</v>
      </c>
      <c r="K298" s="247"/>
      <c r="L298" s="247"/>
      <c r="M298" s="247"/>
      <c r="N298" s="247"/>
      <c r="O298" s="247"/>
      <c r="P298" s="300">
        <v>2.643585E-2</v>
      </c>
      <c r="Q298" s="247"/>
      <c r="R298" s="247"/>
      <c r="S298" s="247"/>
      <c r="T298" s="247"/>
      <c r="U298" s="247"/>
      <c r="V298" s="247"/>
      <c r="W298" s="247"/>
      <c r="X298" s="247"/>
      <c r="Y298" s="282">
        <v>358347567.72000003</v>
      </c>
      <c r="Z298" s="247"/>
      <c r="AA298" s="247"/>
      <c r="AB298" s="247"/>
      <c r="AC298" s="247"/>
      <c r="AD298" s="247"/>
      <c r="AE298" s="247"/>
      <c r="AF298" s="247"/>
      <c r="AG298" s="300">
        <v>3.2436279999999998E-2</v>
      </c>
      <c r="AH298" s="247"/>
      <c r="AI298" s="247"/>
      <c r="AJ298" s="247"/>
      <c r="AK298" s="247"/>
      <c r="AL298" s="247"/>
      <c r="AM298" s="247"/>
      <c r="AN298" s="247"/>
      <c r="AO298" s="261" t="s">
        <v>1370</v>
      </c>
      <c r="AP298" s="247"/>
      <c r="AQ298" s="247"/>
      <c r="AR298" s="247"/>
      <c r="AS298" s="247"/>
      <c r="AT298" s="247"/>
      <c r="AU298" s="247"/>
      <c r="AV298" s="247"/>
      <c r="AW298" s="247"/>
      <c r="AX298" s="247"/>
    </row>
    <row r="299" spans="2:50" ht="12.2" customHeight="1" x14ac:dyDescent="0.25">
      <c r="B299" s="280" t="s">
        <v>1633</v>
      </c>
      <c r="C299" s="247"/>
      <c r="D299" s="247"/>
      <c r="E299" s="247"/>
      <c r="F299" s="247"/>
      <c r="G299" s="247"/>
      <c r="H299" s="247"/>
      <c r="I299" s="247"/>
      <c r="J299" s="296">
        <v>345</v>
      </c>
      <c r="K299" s="247"/>
      <c r="L299" s="247"/>
      <c r="M299" s="247"/>
      <c r="N299" s="247"/>
      <c r="O299" s="247"/>
      <c r="P299" s="300">
        <v>1.405295E-2</v>
      </c>
      <c r="Q299" s="247"/>
      <c r="R299" s="247"/>
      <c r="S299" s="247"/>
      <c r="T299" s="247"/>
      <c r="U299" s="247"/>
      <c r="V299" s="247"/>
      <c r="W299" s="247"/>
      <c r="X299" s="247"/>
      <c r="Y299" s="282">
        <v>162345183.16</v>
      </c>
      <c r="Z299" s="247"/>
      <c r="AA299" s="247"/>
      <c r="AB299" s="247"/>
      <c r="AC299" s="247"/>
      <c r="AD299" s="247"/>
      <c r="AE299" s="247"/>
      <c r="AF299" s="247"/>
      <c r="AG299" s="300">
        <v>1.469488E-2</v>
      </c>
      <c r="AH299" s="247"/>
      <c r="AI299" s="247"/>
      <c r="AJ299" s="247"/>
      <c r="AK299" s="247"/>
      <c r="AL299" s="247"/>
      <c r="AM299" s="247"/>
      <c r="AN299" s="247"/>
      <c r="AO299" s="261" t="s">
        <v>1370</v>
      </c>
      <c r="AP299" s="247"/>
      <c r="AQ299" s="247"/>
      <c r="AR299" s="247"/>
      <c r="AS299" s="247"/>
      <c r="AT299" s="247"/>
      <c r="AU299" s="247"/>
      <c r="AV299" s="247"/>
      <c r="AW299" s="247"/>
      <c r="AX299" s="247"/>
    </row>
    <row r="300" spans="2:50" ht="12.2" customHeight="1" thickBot="1" x14ac:dyDescent="0.3">
      <c r="B300" s="280" t="s">
        <v>1634</v>
      </c>
      <c r="C300" s="247"/>
      <c r="D300" s="247"/>
      <c r="E300" s="247"/>
      <c r="F300" s="247"/>
      <c r="G300" s="247"/>
      <c r="H300" s="247"/>
      <c r="I300" s="247"/>
      <c r="J300" s="296">
        <v>47</v>
      </c>
      <c r="K300" s="247"/>
      <c r="L300" s="247"/>
      <c r="M300" s="247"/>
      <c r="N300" s="247"/>
      <c r="O300" s="247"/>
      <c r="P300" s="300">
        <v>1.91446E-3</v>
      </c>
      <c r="Q300" s="247"/>
      <c r="R300" s="247"/>
      <c r="S300" s="247"/>
      <c r="T300" s="247"/>
      <c r="U300" s="247"/>
      <c r="V300" s="247"/>
      <c r="W300" s="247"/>
      <c r="X300" s="247"/>
      <c r="Y300" s="282">
        <v>19588526.93</v>
      </c>
      <c r="Z300" s="247"/>
      <c r="AA300" s="247"/>
      <c r="AB300" s="247"/>
      <c r="AC300" s="247"/>
      <c r="AD300" s="247"/>
      <c r="AE300" s="247"/>
      <c r="AF300" s="247"/>
      <c r="AG300" s="300">
        <v>1.77308E-3</v>
      </c>
      <c r="AH300" s="247"/>
      <c r="AI300" s="247"/>
      <c r="AJ300" s="247"/>
      <c r="AK300" s="247"/>
      <c r="AL300" s="247"/>
      <c r="AM300" s="247"/>
      <c r="AN300" s="247"/>
      <c r="AO300" s="261" t="s">
        <v>1370</v>
      </c>
      <c r="AP300" s="247"/>
      <c r="AQ300" s="247"/>
      <c r="AR300" s="247"/>
      <c r="AS300" s="247"/>
      <c r="AT300" s="247"/>
      <c r="AU300" s="247"/>
      <c r="AV300" s="247"/>
      <c r="AW300" s="247"/>
      <c r="AX300" s="247"/>
    </row>
    <row r="301" spans="2:50" ht="12.2" customHeight="1" thickTop="1" x14ac:dyDescent="0.25">
      <c r="B301" s="260" t="s">
        <v>96</v>
      </c>
      <c r="C301" s="247"/>
      <c r="D301" s="247"/>
      <c r="E301" s="247"/>
      <c r="F301" s="247"/>
      <c r="G301" s="247"/>
      <c r="H301" s="247"/>
      <c r="I301" s="247"/>
      <c r="J301" s="304">
        <v>24550</v>
      </c>
      <c r="K301" s="305"/>
      <c r="L301" s="305"/>
      <c r="M301" s="305"/>
      <c r="N301" s="305"/>
      <c r="O301" s="305"/>
      <c r="P301" s="306">
        <v>0.99999998999999995</v>
      </c>
      <c r="Q301" s="305"/>
      <c r="R301" s="305"/>
      <c r="S301" s="305"/>
      <c r="T301" s="305"/>
      <c r="U301" s="305"/>
      <c r="V301" s="305"/>
      <c r="W301" s="305"/>
      <c r="X301" s="305"/>
      <c r="Y301" s="307">
        <v>11047738029.6</v>
      </c>
      <c r="Z301" s="305"/>
      <c r="AA301" s="305"/>
      <c r="AB301" s="305"/>
      <c r="AC301" s="305"/>
      <c r="AD301" s="305"/>
      <c r="AE301" s="305"/>
      <c r="AF301" s="305"/>
      <c r="AG301" s="306">
        <v>0.99999998000000001</v>
      </c>
      <c r="AH301" s="305"/>
      <c r="AI301" s="305"/>
      <c r="AJ301" s="305"/>
      <c r="AK301" s="305"/>
      <c r="AL301" s="305"/>
      <c r="AM301" s="305"/>
      <c r="AN301" s="305"/>
      <c r="AO301" s="261" t="s">
        <v>1370</v>
      </c>
      <c r="AP301" s="247"/>
      <c r="AQ301" s="247"/>
      <c r="AR301" s="247"/>
      <c r="AS301" s="247"/>
      <c r="AT301" s="247"/>
      <c r="AU301" s="247"/>
      <c r="AV301" s="247"/>
      <c r="AW301" s="247"/>
      <c r="AX301" s="247"/>
    </row>
    <row r="302" spans="2:50" ht="10.7" customHeight="1" x14ac:dyDescent="0.25">
      <c r="B302" s="267" t="s">
        <v>1370</v>
      </c>
      <c r="C302" s="247"/>
      <c r="D302" s="247"/>
      <c r="E302" s="247"/>
      <c r="F302" s="247"/>
      <c r="G302" s="247"/>
      <c r="H302" s="247"/>
      <c r="I302" s="247"/>
      <c r="J302" s="247"/>
      <c r="K302" s="247"/>
      <c r="L302" s="247"/>
      <c r="M302" s="247"/>
      <c r="N302" s="247"/>
      <c r="O302" s="247"/>
      <c r="P302" s="247"/>
      <c r="Q302" s="247"/>
      <c r="R302" s="247"/>
      <c r="S302" s="247"/>
      <c r="T302" s="247"/>
      <c r="U302" s="247"/>
      <c r="V302" s="247"/>
      <c r="W302" s="247"/>
      <c r="X302" s="247"/>
      <c r="Y302" s="247"/>
      <c r="Z302" s="247"/>
      <c r="AA302" s="247"/>
      <c r="AB302" s="247"/>
      <c r="AC302" s="247"/>
      <c r="AD302" s="247"/>
      <c r="AE302" s="247"/>
      <c r="AF302" s="247"/>
      <c r="AG302" s="247"/>
      <c r="AH302" s="247"/>
      <c r="AI302" s="247"/>
      <c r="AJ302" s="247"/>
      <c r="AK302" s="247"/>
      <c r="AL302" s="247"/>
      <c r="AM302" s="247"/>
      <c r="AN302" s="247"/>
      <c r="AO302" s="247"/>
      <c r="AP302" s="247"/>
      <c r="AQ302" s="247"/>
      <c r="AR302" s="247"/>
      <c r="AS302" s="247"/>
      <c r="AT302" s="247"/>
      <c r="AU302" s="247"/>
      <c r="AV302" s="247"/>
      <c r="AW302" s="247"/>
      <c r="AX302" s="247"/>
    </row>
    <row r="303" spans="2:50" ht="10.7" customHeight="1" x14ac:dyDescent="0.25">
      <c r="B303" s="249" t="s">
        <v>1370</v>
      </c>
      <c r="C303" s="247"/>
      <c r="D303" s="247"/>
      <c r="E303" s="247"/>
      <c r="F303" s="247"/>
      <c r="G303" s="247"/>
      <c r="H303" s="247"/>
      <c r="I303" s="247"/>
      <c r="J303" s="250" t="s">
        <v>1370</v>
      </c>
      <c r="K303" s="247"/>
      <c r="L303" s="247"/>
      <c r="M303" s="247"/>
      <c r="N303" s="247"/>
      <c r="O303" s="247"/>
      <c r="P303" s="250" t="s">
        <v>1370</v>
      </c>
      <c r="Q303" s="247"/>
      <c r="R303" s="247"/>
      <c r="S303" s="247"/>
      <c r="T303" s="247"/>
      <c r="U303" s="247"/>
      <c r="V303" s="247"/>
      <c r="W303" s="247"/>
      <c r="X303" s="247"/>
      <c r="Y303" s="250" t="s">
        <v>1370</v>
      </c>
      <c r="Z303" s="247"/>
      <c r="AA303" s="247"/>
      <c r="AB303" s="247"/>
      <c r="AC303" s="247"/>
      <c r="AD303" s="247"/>
      <c r="AE303" s="247"/>
      <c r="AF303" s="247"/>
      <c r="AG303" s="250" t="s">
        <v>1370</v>
      </c>
      <c r="AH303" s="247"/>
      <c r="AI303" s="247"/>
      <c r="AJ303" s="247"/>
      <c r="AK303" s="247"/>
      <c r="AL303" s="247"/>
      <c r="AM303" s="247"/>
      <c r="AN303" s="247"/>
      <c r="AO303" s="250" t="s">
        <v>1370</v>
      </c>
      <c r="AP303" s="247"/>
      <c r="AQ303" s="247"/>
      <c r="AR303" s="247"/>
      <c r="AS303" s="247"/>
      <c r="AT303" s="247"/>
      <c r="AU303" s="247"/>
      <c r="AV303" s="247"/>
      <c r="AW303" s="247"/>
      <c r="AX303" s="247"/>
    </row>
    <row r="304" spans="2:50" ht="12" customHeight="1" x14ac:dyDescent="0.25"/>
    <row r="305" spans="3:48" ht="12.2" customHeight="1" x14ac:dyDescent="0.25">
      <c r="C305" s="268" t="s">
        <v>1636</v>
      </c>
      <c r="D305" s="247"/>
      <c r="E305" s="247"/>
      <c r="F305" s="247"/>
      <c r="G305" s="247"/>
      <c r="H305" s="247"/>
      <c r="I305" s="247"/>
      <c r="J305" s="247"/>
      <c r="K305" s="247"/>
      <c r="L305" s="247"/>
      <c r="M305" s="247"/>
      <c r="N305" s="247"/>
      <c r="O305" s="247"/>
      <c r="P305" s="247"/>
      <c r="Q305" s="247"/>
      <c r="R305" s="247"/>
      <c r="S305" s="247"/>
      <c r="T305" s="247"/>
      <c r="U305" s="247"/>
      <c r="V305" s="247"/>
      <c r="W305" s="247"/>
      <c r="X305" s="247"/>
      <c r="Y305" s="247"/>
      <c r="Z305" s="247"/>
      <c r="AA305" s="247"/>
      <c r="AB305" s="247"/>
      <c r="AC305" s="247"/>
      <c r="AD305" s="247"/>
      <c r="AE305" s="247"/>
      <c r="AF305" s="247"/>
      <c r="AG305" s="247"/>
      <c r="AH305" s="247"/>
      <c r="AI305" s="247"/>
      <c r="AJ305" s="247"/>
      <c r="AK305" s="247"/>
      <c r="AL305" s="247"/>
      <c r="AM305" s="247"/>
      <c r="AN305" s="247"/>
      <c r="AO305" s="247"/>
      <c r="AP305" s="247"/>
      <c r="AQ305" s="247"/>
      <c r="AR305" s="247"/>
      <c r="AS305" s="247"/>
      <c r="AT305" s="247"/>
      <c r="AU305" s="247"/>
      <c r="AV305" s="247"/>
    </row>
    <row r="306" spans="3:48" ht="201.6" hidden="1" customHeight="1" x14ac:dyDescent="0.25"/>
    <row r="307" spans="3:48" ht="3" customHeight="1" x14ac:dyDescent="0.25"/>
    <row r="308" spans="3:48" ht="12.2" customHeight="1" x14ac:dyDescent="0.25">
      <c r="C308" s="281" t="s">
        <v>1637</v>
      </c>
      <c r="D308" s="247"/>
      <c r="E308" s="247"/>
      <c r="F308" s="247"/>
      <c r="G308" s="247"/>
      <c r="H308" s="247"/>
      <c r="I308" s="247"/>
      <c r="J308" s="247"/>
      <c r="K308" s="267" t="s">
        <v>1370</v>
      </c>
      <c r="L308" s="247"/>
      <c r="M308" s="247"/>
      <c r="N308" s="247"/>
      <c r="O308" s="247"/>
      <c r="P308" s="247"/>
      <c r="Q308" s="247"/>
      <c r="R308" s="267" t="s">
        <v>1370</v>
      </c>
      <c r="S308" s="247"/>
      <c r="T308" s="247"/>
      <c r="U308" s="247"/>
      <c r="V308" s="267" t="s">
        <v>1370</v>
      </c>
      <c r="W308" s="247"/>
      <c r="X308" s="247"/>
      <c r="Y308" s="247"/>
      <c r="Z308" s="247"/>
      <c r="AA308" s="247"/>
      <c r="AB308" s="247"/>
      <c r="AC308" s="267" t="s">
        <v>1370</v>
      </c>
      <c r="AD308" s="247"/>
      <c r="AE308" s="247"/>
      <c r="AF308" s="247"/>
      <c r="AG308" s="247"/>
      <c r="AH308" s="247"/>
      <c r="AI308" s="247"/>
      <c r="AJ308" s="247"/>
      <c r="AK308" s="247"/>
      <c r="AL308" s="267" t="s">
        <v>1370</v>
      </c>
      <c r="AM308" s="247"/>
      <c r="AN308" s="247"/>
      <c r="AO308" s="247"/>
      <c r="AP308" s="247"/>
      <c r="AQ308" s="247"/>
      <c r="AR308" s="267" t="s">
        <v>1370</v>
      </c>
      <c r="AS308" s="247"/>
      <c r="AT308" s="247"/>
    </row>
    <row r="309" spans="3:48" ht="12.2" customHeight="1" x14ac:dyDescent="0.25">
      <c r="C309" s="281" t="s">
        <v>1638</v>
      </c>
      <c r="D309" s="247"/>
      <c r="E309" s="247"/>
      <c r="F309" s="247"/>
      <c r="G309" s="247"/>
      <c r="H309" s="247"/>
      <c r="I309" s="247"/>
      <c r="J309" s="247"/>
      <c r="K309" s="267" t="s">
        <v>1370</v>
      </c>
      <c r="L309" s="247"/>
      <c r="M309" s="247"/>
      <c r="N309" s="247"/>
      <c r="O309" s="247"/>
      <c r="P309" s="247"/>
      <c r="Q309" s="247"/>
      <c r="R309" s="267" t="s">
        <v>1370</v>
      </c>
      <c r="S309" s="247"/>
      <c r="T309" s="247"/>
      <c r="U309" s="247"/>
      <c r="V309" s="267" t="s">
        <v>1370</v>
      </c>
      <c r="W309" s="247"/>
      <c r="X309" s="247"/>
      <c r="Y309" s="247"/>
      <c r="Z309" s="247"/>
      <c r="AA309" s="247"/>
      <c r="AB309" s="247"/>
      <c r="AC309" s="267" t="s">
        <v>1370</v>
      </c>
      <c r="AD309" s="247"/>
      <c r="AE309" s="247"/>
      <c r="AF309" s="247"/>
      <c r="AG309" s="247"/>
      <c r="AH309" s="247"/>
      <c r="AI309" s="247"/>
      <c r="AJ309" s="247"/>
      <c r="AK309" s="247"/>
      <c r="AL309" s="267" t="s">
        <v>1370</v>
      </c>
      <c r="AM309" s="247"/>
      <c r="AN309" s="247"/>
      <c r="AO309" s="247"/>
      <c r="AP309" s="247"/>
      <c r="AQ309" s="247"/>
      <c r="AR309" s="267" t="s">
        <v>1370</v>
      </c>
      <c r="AS309" s="247"/>
      <c r="AT309" s="247"/>
    </row>
    <row r="310" spans="3:48" ht="12.2" customHeight="1" x14ac:dyDescent="0.25">
      <c r="C310" s="286" t="s">
        <v>1639</v>
      </c>
      <c r="D310" s="247"/>
      <c r="E310" s="247"/>
      <c r="F310" s="247"/>
      <c r="G310" s="247"/>
      <c r="H310" s="247"/>
      <c r="I310" s="247"/>
      <c r="J310" s="247"/>
      <c r="K310" s="309" t="s">
        <v>1334</v>
      </c>
      <c r="L310" s="291"/>
      <c r="M310" s="291"/>
      <c r="N310" s="291"/>
      <c r="O310" s="291"/>
      <c r="P310" s="291"/>
      <c r="Q310" s="291"/>
      <c r="R310" s="309" t="s">
        <v>1333</v>
      </c>
      <c r="S310" s="291"/>
      <c r="T310" s="291"/>
      <c r="U310" s="291"/>
      <c r="V310" s="309" t="s">
        <v>1343</v>
      </c>
      <c r="W310" s="291"/>
      <c r="X310" s="291"/>
      <c r="Y310" s="291"/>
      <c r="Z310" s="291"/>
      <c r="AA310" s="291"/>
      <c r="AB310" s="291"/>
      <c r="AC310" s="309" t="s">
        <v>1341</v>
      </c>
      <c r="AD310" s="291"/>
      <c r="AE310" s="291"/>
      <c r="AF310" s="291"/>
      <c r="AG310" s="291"/>
      <c r="AH310" s="291"/>
      <c r="AI310" s="291"/>
      <c r="AJ310" s="291"/>
      <c r="AK310" s="291"/>
      <c r="AL310" s="309" t="s">
        <v>94</v>
      </c>
      <c r="AM310" s="291"/>
      <c r="AN310" s="291"/>
      <c r="AO310" s="291"/>
      <c r="AP310" s="291"/>
      <c r="AQ310" s="291"/>
      <c r="AR310" s="309" t="s">
        <v>96</v>
      </c>
      <c r="AS310" s="291"/>
      <c r="AT310" s="291"/>
    </row>
    <row r="311" spans="3:48" ht="12.2" customHeight="1" x14ac:dyDescent="0.25">
      <c r="C311" s="256" t="s">
        <v>1640</v>
      </c>
      <c r="D311" s="247"/>
      <c r="E311" s="247"/>
      <c r="F311" s="247"/>
      <c r="G311" s="247"/>
      <c r="H311" s="247"/>
      <c r="I311" s="247"/>
      <c r="J311" s="247"/>
      <c r="K311" s="308">
        <v>371081895.35000002</v>
      </c>
      <c r="L311" s="247"/>
      <c r="M311" s="247"/>
      <c r="N311" s="247"/>
      <c r="O311" s="247"/>
      <c r="P311" s="247"/>
      <c r="Q311" s="247"/>
      <c r="R311" s="308">
        <v>9701294.1300000008</v>
      </c>
      <c r="S311" s="247"/>
      <c r="T311" s="247"/>
      <c r="U311" s="247"/>
      <c r="V311" s="308">
        <v>21569566.940000001</v>
      </c>
      <c r="W311" s="247"/>
      <c r="X311" s="247"/>
      <c r="Y311" s="247"/>
      <c r="Z311" s="247"/>
      <c r="AA311" s="247"/>
      <c r="AB311" s="247"/>
      <c r="AC311" s="308">
        <v>282838040.51999998</v>
      </c>
      <c r="AD311" s="247"/>
      <c r="AE311" s="247"/>
      <c r="AF311" s="247"/>
      <c r="AG311" s="247"/>
      <c r="AH311" s="247"/>
      <c r="AI311" s="247"/>
      <c r="AJ311" s="247"/>
      <c r="AK311" s="247"/>
      <c r="AL311" s="308">
        <v>0</v>
      </c>
      <c r="AM311" s="247"/>
      <c r="AN311" s="247"/>
      <c r="AO311" s="247"/>
      <c r="AP311" s="247"/>
      <c r="AQ311" s="247"/>
      <c r="AR311" s="308">
        <v>685190796.94000006</v>
      </c>
      <c r="AS311" s="247"/>
      <c r="AT311" s="247"/>
    </row>
    <row r="312" spans="3:48" ht="12.2" customHeight="1" x14ac:dyDescent="0.25">
      <c r="C312" s="256" t="s">
        <v>1622</v>
      </c>
      <c r="D312" s="247"/>
      <c r="E312" s="247"/>
      <c r="F312" s="247"/>
      <c r="G312" s="247"/>
      <c r="H312" s="247"/>
      <c r="I312" s="247"/>
      <c r="J312" s="247"/>
      <c r="K312" s="308">
        <v>245501810.69999999</v>
      </c>
      <c r="L312" s="247"/>
      <c r="M312" s="247"/>
      <c r="N312" s="247"/>
      <c r="O312" s="247"/>
      <c r="P312" s="247"/>
      <c r="Q312" s="247"/>
      <c r="R312" s="308">
        <v>6947306.0700000003</v>
      </c>
      <c r="S312" s="247"/>
      <c r="T312" s="247"/>
      <c r="U312" s="247"/>
      <c r="V312" s="308">
        <v>10777593.91</v>
      </c>
      <c r="W312" s="247"/>
      <c r="X312" s="247"/>
      <c r="Y312" s="247"/>
      <c r="Z312" s="247"/>
      <c r="AA312" s="247"/>
      <c r="AB312" s="247"/>
      <c r="AC312" s="308">
        <v>189091345.97</v>
      </c>
      <c r="AD312" s="247"/>
      <c r="AE312" s="247"/>
      <c r="AF312" s="247"/>
      <c r="AG312" s="247"/>
      <c r="AH312" s="247"/>
      <c r="AI312" s="247"/>
      <c r="AJ312" s="247"/>
      <c r="AK312" s="247"/>
      <c r="AL312" s="308">
        <v>0</v>
      </c>
      <c r="AM312" s="247"/>
      <c r="AN312" s="247"/>
      <c r="AO312" s="247"/>
      <c r="AP312" s="247"/>
      <c r="AQ312" s="247"/>
      <c r="AR312" s="308">
        <v>452318056.64999998</v>
      </c>
      <c r="AS312" s="247"/>
      <c r="AT312" s="247"/>
    </row>
    <row r="313" spans="3:48" ht="12.2" customHeight="1" x14ac:dyDescent="0.25">
      <c r="C313" s="256" t="s">
        <v>1623</v>
      </c>
      <c r="D313" s="247"/>
      <c r="E313" s="247"/>
      <c r="F313" s="247"/>
      <c r="G313" s="247"/>
      <c r="H313" s="247"/>
      <c r="I313" s="247"/>
      <c r="J313" s="247"/>
      <c r="K313" s="308">
        <v>338783073.88999999</v>
      </c>
      <c r="L313" s="247"/>
      <c r="M313" s="247"/>
      <c r="N313" s="247"/>
      <c r="O313" s="247"/>
      <c r="P313" s="247"/>
      <c r="Q313" s="247"/>
      <c r="R313" s="308">
        <v>7076132.7999999998</v>
      </c>
      <c r="S313" s="247"/>
      <c r="T313" s="247"/>
      <c r="U313" s="247"/>
      <c r="V313" s="308">
        <v>19924572.539999999</v>
      </c>
      <c r="W313" s="247"/>
      <c r="X313" s="247"/>
      <c r="Y313" s="247"/>
      <c r="Z313" s="247"/>
      <c r="AA313" s="247"/>
      <c r="AB313" s="247"/>
      <c r="AC313" s="308">
        <v>275177978.58999997</v>
      </c>
      <c r="AD313" s="247"/>
      <c r="AE313" s="247"/>
      <c r="AF313" s="247"/>
      <c r="AG313" s="247"/>
      <c r="AH313" s="247"/>
      <c r="AI313" s="247"/>
      <c r="AJ313" s="247"/>
      <c r="AK313" s="247"/>
      <c r="AL313" s="308">
        <v>0</v>
      </c>
      <c r="AM313" s="247"/>
      <c r="AN313" s="247"/>
      <c r="AO313" s="247"/>
      <c r="AP313" s="247"/>
      <c r="AQ313" s="247"/>
      <c r="AR313" s="308">
        <v>640961757.82000005</v>
      </c>
      <c r="AS313" s="247"/>
      <c r="AT313" s="247"/>
    </row>
    <row r="314" spans="3:48" ht="12.2" customHeight="1" x14ac:dyDescent="0.25">
      <c r="C314" s="256" t="s">
        <v>1624</v>
      </c>
      <c r="D314" s="247"/>
      <c r="E314" s="247"/>
      <c r="F314" s="247"/>
      <c r="G314" s="247"/>
      <c r="H314" s="247"/>
      <c r="I314" s="247"/>
      <c r="J314" s="247"/>
      <c r="K314" s="308">
        <v>502183913.5</v>
      </c>
      <c r="L314" s="247"/>
      <c r="M314" s="247"/>
      <c r="N314" s="247"/>
      <c r="O314" s="247"/>
      <c r="P314" s="247"/>
      <c r="Q314" s="247"/>
      <c r="R314" s="308">
        <v>15547083.189999999</v>
      </c>
      <c r="S314" s="247"/>
      <c r="T314" s="247"/>
      <c r="U314" s="247"/>
      <c r="V314" s="308">
        <v>30236930.289999999</v>
      </c>
      <c r="W314" s="247"/>
      <c r="X314" s="247"/>
      <c r="Y314" s="247"/>
      <c r="Z314" s="247"/>
      <c r="AA314" s="247"/>
      <c r="AB314" s="247"/>
      <c r="AC314" s="308">
        <v>376732042.79000002</v>
      </c>
      <c r="AD314" s="247"/>
      <c r="AE314" s="247"/>
      <c r="AF314" s="247"/>
      <c r="AG314" s="247"/>
      <c r="AH314" s="247"/>
      <c r="AI314" s="247"/>
      <c r="AJ314" s="247"/>
      <c r="AK314" s="247"/>
      <c r="AL314" s="308">
        <v>0</v>
      </c>
      <c r="AM314" s="247"/>
      <c r="AN314" s="247"/>
      <c r="AO314" s="247"/>
      <c r="AP314" s="247"/>
      <c r="AQ314" s="247"/>
      <c r="AR314" s="308">
        <v>924699969.76999998</v>
      </c>
      <c r="AS314" s="247"/>
      <c r="AT314" s="247"/>
    </row>
    <row r="315" spans="3:48" ht="12.2" customHeight="1" x14ac:dyDescent="0.25">
      <c r="C315" s="256" t="s">
        <v>1625</v>
      </c>
      <c r="D315" s="247"/>
      <c r="E315" s="247"/>
      <c r="F315" s="247"/>
      <c r="G315" s="247"/>
      <c r="H315" s="247"/>
      <c r="I315" s="247"/>
      <c r="J315" s="247"/>
      <c r="K315" s="308">
        <v>610524126.91999996</v>
      </c>
      <c r="L315" s="247"/>
      <c r="M315" s="247"/>
      <c r="N315" s="247"/>
      <c r="O315" s="247"/>
      <c r="P315" s="247"/>
      <c r="Q315" s="247"/>
      <c r="R315" s="308">
        <v>16300732.560000001</v>
      </c>
      <c r="S315" s="247"/>
      <c r="T315" s="247"/>
      <c r="U315" s="247"/>
      <c r="V315" s="308">
        <v>38092465.560000002</v>
      </c>
      <c r="W315" s="247"/>
      <c r="X315" s="247"/>
      <c r="Y315" s="247"/>
      <c r="Z315" s="247"/>
      <c r="AA315" s="247"/>
      <c r="AB315" s="247"/>
      <c r="AC315" s="308">
        <v>470028918.16000003</v>
      </c>
      <c r="AD315" s="247"/>
      <c r="AE315" s="247"/>
      <c r="AF315" s="247"/>
      <c r="AG315" s="247"/>
      <c r="AH315" s="247"/>
      <c r="AI315" s="247"/>
      <c r="AJ315" s="247"/>
      <c r="AK315" s="247"/>
      <c r="AL315" s="308">
        <v>0</v>
      </c>
      <c r="AM315" s="247"/>
      <c r="AN315" s="247"/>
      <c r="AO315" s="247"/>
      <c r="AP315" s="247"/>
      <c r="AQ315" s="247"/>
      <c r="AR315" s="308">
        <v>1134946243.2</v>
      </c>
      <c r="AS315" s="247"/>
      <c r="AT315" s="247"/>
    </row>
    <row r="316" spans="3:48" ht="12.2" customHeight="1" x14ac:dyDescent="0.25">
      <c r="C316" s="256" t="s">
        <v>1626</v>
      </c>
      <c r="D316" s="247"/>
      <c r="E316" s="247"/>
      <c r="F316" s="247"/>
      <c r="G316" s="247"/>
      <c r="H316" s="247"/>
      <c r="I316" s="247"/>
      <c r="J316" s="247"/>
      <c r="K316" s="308">
        <v>641445161.48000002</v>
      </c>
      <c r="L316" s="247"/>
      <c r="M316" s="247"/>
      <c r="N316" s="247"/>
      <c r="O316" s="247"/>
      <c r="P316" s="247"/>
      <c r="Q316" s="247"/>
      <c r="R316" s="308">
        <v>20637884.420000002</v>
      </c>
      <c r="S316" s="247"/>
      <c r="T316" s="247"/>
      <c r="U316" s="247"/>
      <c r="V316" s="308">
        <v>34513151.020000003</v>
      </c>
      <c r="W316" s="247"/>
      <c r="X316" s="247"/>
      <c r="Y316" s="247"/>
      <c r="Z316" s="247"/>
      <c r="AA316" s="247"/>
      <c r="AB316" s="247"/>
      <c r="AC316" s="308">
        <v>499215955.77999997</v>
      </c>
      <c r="AD316" s="247"/>
      <c r="AE316" s="247"/>
      <c r="AF316" s="247"/>
      <c r="AG316" s="247"/>
      <c r="AH316" s="247"/>
      <c r="AI316" s="247"/>
      <c r="AJ316" s="247"/>
      <c r="AK316" s="247"/>
      <c r="AL316" s="308">
        <v>0</v>
      </c>
      <c r="AM316" s="247"/>
      <c r="AN316" s="247"/>
      <c r="AO316" s="247"/>
      <c r="AP316" s="247"/>
      <c r="AQ316" s="247"/>
      <c r="AR316" s="308">
        <v>1195812152.7</v>
      </c>
      <c r="AS316" s="247"/>
      <c r="AT316" s="247"/>
    </row>
    <row r="317" spans="3:48" ht="12.2" customHeight="1" x14ac:dyDescent="0.25">
      <c r="C317" s="256" t="s">
        <v>1627</v>
      </c>
      <c r="D317" s="247"/>
      <c r="E317" s="247"/>
      <c r="F317" s="247"/>
      <c r="G317" s="247"/>
      <c r="H317" s="247"/>
      <c r="I317" s="247"/>
      <c r="J317" s="247"/>
      <c r="K317" s="308">
        <v>655566157.39999998</v>
      </c>
      <c r="L317" s="247"/>
      <c r="M317" s="247"/>
      <c r="N317" s="247"/>
      <c r="O317" s="247"/>
      <c r="P317" s="247"/>
      <c r="Q317" s="247"/>
      <c r="R317" s="308">
        <v>22320000.670000002</v>
      </c>
      <c r="S317" s="247"/>
      <c r="T317" s="247"/>
      <c r="U317" s="247"/>
      <c r="V317" s="308">
        <v>41303351.369999997</v>
      </c>
      <c r="W317" s="247"/>
      <c r="X317" s="247"/>
      <c r="Y317" s="247"/>
      <c r="Z317" s="247"/>
      <c r="AA317" s="247"/>
      <c r="AB317" s="247"/>
      <c r="AC317" s="308">
        <v>560799920.69000006</v>
      </c>
      <c r="AD317" s="247"/>
      <c r="AE317" s="247"/>
      <c r="AF317" s="247"/>
      <c r="AG317" s="247"/>
      <c r="AH317" s="247"/>
      <c r="AI317" s="247"/>
      <c r="AJ317" s="247"/>
      <c r="AK317" s="247"/>
      <c r="AL317" s="308">
        <v>0</v>
      </c>
      <c r="AM317" s="247"/>
      <c r="AN317" s="247"/>
      <c r="AO317" s="247"/>
      <c r="AP317" s="247"/>
      <c r="AQ317" s="247"/>
      <c r="AR317" s="308">
        <v>1279989430.1300001</v>
      </c>
      <c r="AS317" s="247"/>
      <c r="AT317" s="247"/>
    </row>
    <row r="318" spans="3:48" ht="12.2" customHeight="1" x14ac:dyDescent="0.25">
      <c r="C318" s="256" t="s">
        <v>1628</v>
      </c>
      <c r="D318" s="247"/>
      <c r="E318" s="247"/>
      <c r="F318" s="247"/>
      <c r="G318" s="247"/>
      <c r="H318" s="247"/>
      <c r="I318" s="247"/>
      <c r="J318" s="247"/>
      <c r="K318" s="308">
        <v>584178962.23000002</v>
      </c>
      <c r="L318" s="247"/>
      <c r="M318" s="247"/>
      <c r="N318" s="247"/>
      <c r="O318" s="247"/>
      <c r="P318" s="247"/>
      <c r="Q318" s="247"/>
      <c r="R318" s="308">
        <v>19567912.289999999</v>
      </c>
      <c r="S318" s="247"/>
      <c r="T318" s="247"/>
      <c r="U318" s="247"/>
      <c r="V318" s="308">
        <v>39318485.710000001</v>
      </c>
      <c r="W318" s="247"/>
      <c r="X318" s="247"/>
      <c r="Y318" s="247"/>
      <c r="Z318" s="247"/>
      <c r="AA318" s="247"/>
      <c r="AB318" s="247"/>
      <c r="AC318" s="308">
        <v>569041866.62</v>
      </c>
      <c r="AD318" s="247"/>
      <c r="AE318" s="247"/>
      <c r="AF318" s="247"/>
      <c r="AG318" s="247"/>
      <c r="AH318" s="247"/>
      <c r="AI318" s="247"/>
      <c r="AJ318" s="247"/>
      <c r="AK318" s="247"/>
      <c r="AL318" s="308">
        <v>0</v>
      </c>
      <c r="AM318" s="247"/>
      <c r="AN318" s="247"/>
      <c r="AO318" s="247"/>
      <c r="AP318" s="247"/>
      <c r="AQ318" s="247"/>
      <c r="AR318" s="308">
        <v>1212107226.8499999</v>
      </c>
      <c r="AS318" s="247"/>
      <c r="AT318" s="247"/>
    </row>
    <row r="319" spans="3:48" ht="12.2" customHeight="1" x14ac:dyDescent="0.25">
      <c r="C319" s="256" t="s">
        <v>1629</v>
      </c>
      <c r="D319" s="247"/>
      <c r="E319" s="247"/>
      <c r="F319" s="247"/>
      <c r="G319" s="247"/>
      <c r="H319" s="247"/>
      <c r="I319" s="247"/>
      <c r="J319" s="247"/>
      <c r="K319" s="308">
        <v>574748736.62</v>
      </c>
      <c r="L319" s="247"/>
      <c r="M319" s="247"/>
      <c r="N319" s="247"/>
      <c r="O319" s="247"/>
      <c r="P319" s="247"/>
      <c r="Q319" s="247"/>
      <c r="R319" s="308">
        <v>32557961.16</v>
      </c>
      <c r="S319" s="247"/>
      <c r="T319" s="247"/>
      <c r="U319" s="247"/>
      <c r="V319" s="308">
        <v>29878419.539999999</v>
      </c>
      <c r="W319" s="247"/>
      <c r="X319" s="247"/>
      <c r="Y319" s="247"/>
      <c r="Z319" s="247"/>
      <c r="AA319" s="247"/>
      <c r="AB319" s="247"/>
      <c r="AC319" s="308">
        <v>562295789.34000003</v>
      </c>
      <c r="AD319" s="247"/>
      <c r="AE319" s="247"/>
      <c r="AF319" s="247"/>
      <c r="AG319" s="247"/>
      <c r="AH319" s="247"/>
      <c r="AI319" s="247"/>
      <c r="AJ319" s="247"/>
      <c r="AK319" s="247"/>
      <c r="AL319" s="308">
        <v>0</v>
      </c>
      <c r="AM319" s="247"/>
      <c r="AN319" s="247"/>
      <c r="AO319" s="247"/>
      <c r="AP319" s="247"/>
      <c r="AQ319" s="247"/>
      <c r="AR319" s="308">
        <v>1199480906.6600001</v>
      </c>
      <c r="AS319" s="247"/>
      <c r="AT319" s="247"/>
    </row>
    <row r="320" spans="3:48" ht="12.2" customHeight="1" x14ac:dyDescent="0.25">
      <c r="C320" s="256" t="s">
        <v>1630</v>
      </c>
      <c r="D320" s="247"/>
      <c r="E320" s="247"/>
      <c r="F320" s="247"/>
      <c r="G320" s="247"/>
      <c r="H320" s="247"/>
      <c r="I320" s="247"/>
      <c r="J320" s="247"/>
      <c r="K320" s="308">
        <v>491056529.07999998</v>
      </c>
      <c r="L320" s="247"/>
      <c r="M320" s="247"/>
      <c r="N320" s="247"/>
      <c r="O320" s="247"/>
      <c r="P320" s="247"/>
      <c r="Q320" s="247"/>
      <c r="R320" s="308">
        <v>44368128.719999999</v>
      </c>
      <c r="S320" s="247"/>
      <c r="T320" s="247"/>
      <c r="U320" s="247"/>
      <c r="V320" s="308">
        <v>20634511.899999999</v>
      </c>
      <c r="W320" s="247"/>
      <c r="X320" s="247"/>
      <c r="Y320" s="247"/>
      <c r="Z320" s="247"/>
      <c r="AA320" s="247"/>
      <c r="AB320" s="247"/>
      <c r="AC320" s="308">
        <v>468693347.73000002</v>
      </c>
      <c r="AD320" s="247"/>
      <c r="AE320" s="247"/>
      <c r="AF320" s="247"/>
      <c r="AG320" s="247"/>
      <c r="AH320" s="247"/>
      <c r="AI320" s="247"/>
      <c r="AJ320" s="247"/>
      <c r="AK320" s="247"/>
      <c r="AL320" s="308">
        <v>0</v>
      </c>
      <c r="AM320" s="247"/>
      <c r="AN320" s="247"/>
      <c r="AO320" s="247"/>
      <c r="AP320" s="247"/>
      <c r="AQ320" s="247"/>
      <c r="AR320" s="308">
        <v>1024752517.4299999</v>
      </c>
      <c r="AS320" s="247"/>
      <c r="AT320" s="247"/>
    </row>
    <row r="321" spans="3:46" ht="12.2" customHeight="1" x14ac:dyDescent="0.25">
      <c r="C321" s="256" t="s">
        <v>1631</v>
      </c>
      <c r="D321" s="247"/>
      <c r="E321" s="247"/>
      <c r="F321" s="247"/>
      <c r="G321" s="247"/>
      <c r="H321" s="247"/>
      <c r="I321" s="247"/>
      <c r="J321" s="247"/>
      <c r="K321" s="308">
        <v>330412314.25</v>
      </c>
      <c r="L321" s="247"/>
      <c r="M321" s="247"/>
      <c r="N321" s="247"/>
      <c r="O321" s="247"/>
      <c r="P321" s="247"/>
      <c r="Q321" s="247"/>
      <c r="R321" s="308">
        <v>46304453.18</v>
      </c>
      <c r="S321" s="247"/>
      <c r="T321" s="247"/>
      <c r="U321" s="247"/>
      <c r="V321" s="308">
        <v>10561685.4</v>
      </c>
      <c r="W321" s="247"/>
      <c r="X321" s="247"/>
      <c r="Y321" s="247"/>
      <c r="Z321" s="247"/>
      <c r="AA321" s="247"/>
      <c r="AB321" s="247"/>
      <c r="AC321" s="308">
        <v>349333875.16000003</v>
      </c>
      <c r="AD321" s="247"/>
      <c r="AE321" s="247"/>
      <c r="AF321" s="247"/>
      <c r="AG321" s="247"/>
      <c r="AH321" s="247"/>
      <c r="AI321" s="247"/>
      <c r="AJ321" s="247"/>
      <c r="AK321" s="247"/>
      <c r="AL321" s="308">
        <v>0</v>
      </c>
      <c r="AM321" s="247"/>
      <c r="AN321" s="247"/>
      <c r="AO321" s="247"/>
      <c r="AP321" s="247"/>
      <c r="AQ321" s="247"/>
      <c r="AR321" s="308">
        <v>736612327.99000001</v>
      </c>
      <c r="AS321" s="247"/>
      <c r="AT321" s="247"/>
    </row>
    <row r="322" spans="3:46" ht="12.2" customHeight="1" x14ac:dyDescent="0.25">
      <c r="C322" s="256" t="s">
        <v>1632</v>
      </c>
      <c r="D322" s="247"/>
      <c r="E322" s="247"/>
      <c r="F322" s="247"/>
      <c r="G322" s="247"/>
      <c r="H322" s="247"/>
      <c r="I322" s="247"/>
      <c r="J322" s="247"/>
      <c r="K322" s="308">
        <v>190297731.13999999</v>
      </c>
      <c r="L322" s="247"/>
      <c r="M322" s="247"/>
      <c r="N322" s="247"/>
      <c r="O322" s="247"/>
      <c r="P322" s="247"/>
      <c r="Q322" s="247"/>
      <c r="R322" s="308">
        <v>57602677.009999998</v>
      </c>
      <c r="S322" s="247"/>
      <c r="T322" s="247"/>
      <c r="U322" s="247"/>
      <c r="V322" s="308">
        <v>3673534.97</v>
      </c>
      <c r="W322" s="247"/>
      <c r="X322" s="247"/>
      <c r="Y322" s="247"/>
      <c r="Z322" s="247"/>
      <c r="AA322" s="247"/>
      <c r="AB322" s="247"/>
      <c r="AC322" s="308">
        <v>106465429.08</v>
      </c>
      <c r="AD322" s="247"/>
      <c r="AE322" s="247"/>
      <c r="AF322" s="247"/>
      <c r="AG322" s="247"/>
      <c r="AH322" s="247"/>
      <c r="AI322" s="247"/>
      <c r="AJ322" s="247"/>
      <c r="AK322" s="247"/>
      <c r="AL322" s="308">
        <v>0</v>
      </c>
      <c r="AM322" s="247"/>
      <c r="AN322" s="247"/>
      <c r="AO322" s="247"/>
      <c r="AP322" s="247"/>
      <c r="AQ322" s="247"/>
      <c r="AR322" s="308">
        <v>358039372.19999999</v>
      </c>
      <c r="AS322" s="247"/>
      <c r="AT322" s="247"/>
    </row>
    <row r="323" spans="3:46" ht="12.2" customHeight="1" x14ac:dyDescent="0.25">
      <c r="C323" s="256" t="s">
        <v>1633</v>
      </c>
      <c r="D323" s="247"/>
      <c r="E323" s="247"/>
      <c r="F323" s="247"/>
      <c r="G323" s="247"/>
      <c r="H323" s="247"/>
      <c r="I323" s="247"/>
      <c r="J323" s="247"/>
      <c r="K323" s="308">
        <v>69418250.400000006</v>
      </c>
      <c r="L323" s="247"/>
      <c r="M323" s="247"/>
      <c r="N323" s="247"/>
      <c r="O323" s="247"/>
      <c r="P323" s="247"/>
      <c r="Q323" s="247"/>
      <c r="R323" s="308">
        <v>59379641.869999997</v>
      </c>
      <c r="S323" s="247"/>
      <c r="T323" s="247"/>
      <c r="U323" s="247"/>
      <c r="V323" s="308">
        <v>0</v>
      </c>
      <c r="W323" s="247"/>
      <c r="X323" s="247"/>
      <c r="Y323" s="247"/>
      <c r="Z323" s="247"/>
      <c r="AA323" s="247"/>
      <c r="AB323" s="247"/>
      <c r="AC323" s="308">
        <v>34641723.060000002</v>
      </c>
      <c r="AD323" s="247"/>
      <c r="AE323" s="247"/>
      <c r="AF323" s="247"/>
      <c r="AG323" s="247"/>
      <c r="AH323" s="247"/>
      <c r="AI323" s="247"/>
      <c r="AJ323" s="247"/>
      <c r="AK323" s="247"/>
      <c r="AL323" s="308">
        <v>0</v>
      </c>
      <c r="AM323" s="247"/>
      <c r="AN323" s="247"/>
      <c r="AO323" s="247"/>
      <c r="AP323" s="247"/>
      <c r="AQ323" s="247"/>
      <c r="AR323" s="308">
        <v>163439615.33000001</v>
      </c>
      <c r="AS323" s="247"/>
      <c r="AT323" s="247"/>
    </row>
    <row r="324" spans="3:46" ht="12.2" customHeight="1" x14ac:dyDescent="0.25">
      <c r="C324" s="256" t="s">
        <v>1641</v>
      </c>
      <c r="D324" s="247"/>
      <c r="E324" s="247"/>
      <c r="F324" s="247"/>
      <c r="G324" s="247"/>
      <c r="H324" s="247"/>
      <c r="I324" s="247"/>
      <c r="J324" s="247"/>
      <c r="K324" s="308">
        <v>7037046.4699999997</v>
      </c>
      <c r="L324" s="247"/>
      <c r="M324" s="247"/>
      <c r="N324" s="247"/>
      <c r="O324" s="247"/>
      <c r="P324" s="247"/>
      <c r="Q324" s="247"/>
      <c r="R324" s="308">
        <v>8475595.0700000003</v>
      </c>
      <c r="S324" s="247"/>
      <c r="T324" s="247"/>
      <c r="U324" s="247"/>
      <c r="V324" s="308">
        <v>0</v>
      </c>
      <c r="W324" s="247"/>
      <c r="X324" s="247"/>
      <c r="Y324" s="247"/>
      <c r="Z324" s="247"/>
      <c r="AA324" s="247"/>
      <c r="AB324" s="247"/>
      <c r="AC324" s="308">
        <v>4075885.39</v>
      </c>
      <c r="AD324" s="247"/>
      <c r="AE324" s="247"/>
      <c r="AF324" s="247"/>
      <c r="AG324" s="247"/>
      <c r="AH324" s="247"/>
      <c r="AI324" s="247"/>
      <c r="AJ324" s="247"/>
      <c r="AK324" s="247"/>
      <c r="AL324" s="308">
        <v>0</v>
      </c>
      <c r="AM324" s="247"/>
      <c r="AN324" s="247"/>
      <c r="AO324" s="247"/>
      <c r="AP324" s="247"/>
      <c r="AQ324" s="247"/>
      <c r="AR324" s="308">
        <v>19588526.93</v>
      </c>
      <c r="AS324" s="247"/>
      <c r="AT324" s="247"/>
    </row>
    <row r="325" spans="3:46" ht="12.2" customHeight="1" x14ac:dyDescent="0.25">
      <c r="C325" s="281" t="s">
        <v>96</v>
      </c>
      <c r="D325" s="247"/>
      <c r="E325" s="247"/>
      <c r="F325" s="247"/>
      <c r="G325" s="247"/>
      <c r="H325" s="247"/>
      <c r="I325" s="247"/>
      <c r="J325" s="247"/>
      <c r="K325" s="310">
        <v>5612235709.4300003</v>
      </c>
      <c r="L325" s="311"/>
      <c r="M325" s="311"/>
      <c r="N325" s="311"/>
      <c r="O325" s="311"/>
      <c r="P325" s="311"/>
      <c r="Q325" s="311"/>
      <c r="R325" s="310">
        <v>366786803.13999999</v>
      </c>
      <c r="S325" s="311"/>
      <c r="T325" s="311"/>
      <c r="U325" s="311"/>
      <c r="V325" s="310">
        <v>300484269.14999998</v>
      </c>
      <c r="W325" s="311"/>
      <c r="X325" s="311"/>
      <c r="Y325" s="311"/>
      <c r="Z325" s="311"/>
      <c r="AA325" s="311"/>
      <c r="AB325" s="311"/>
      <c r="AC325" s="310">
        <v>4748432118.8800001</v>
      </c>
      <c r="AD325" s="311"/>
      <c r="AE325" s="311"/>
      <c r="AF325" s="311"/>
      <c r="AG325" s="311"/>
      <c r="AH325" s="311"/>
      <c r="AI325" s="311"/>
      <c r="AJ325" s="311"/>
      <c r="AK325" s="311"/>
      <c r="AL325" s="310">
        <v>0</v>
      </c>
      <c r="AM325" s="311"/>
      <c r="AN325" s="311"/>
      <c r="AO325" s="311"/>
      <c r="AP325" s="311"/>
      <c r="AQ325" s="311"/>
      <c r="AR325" s="310">
        <v>11027938900.6</v>
      </c>
      <c r="AS325" s="311"/>
      <c r="AT325" s="311"/>
    </row>
    <row r="326" spans="3:46" ht="12.2" customHeight="1" x14ac:dyDescent="0.25">
      <c r="C326" s="284" t="s">
        <v>1370</v>
      </c>
      <c r="D326" s="247"/>
      <c r="E326" s="247"/>
      <c r="F326" s="247"/>
      <c r="G326" s="247"/>
      <c r="H326" s="247"/>
      <c r="I326" s="247"/>
      <c r="J326" s="247"/>
      <c r="K326" s="250" t="s">
        <v>1370</v>
      </c>
      <c r="L326" s="247"/>
      <c r="M326" s="247"/>
      <c r="N326" s="247"/>
      <c r="O326" s="247"/>
      <c r="P326" s="247"/>
      <c r="Q326" s="247"/>
      <c r="R326" s="250" t="s">
        <v>1370</v>
      </c>
      <c r="S326" s="247"/>
      <c r="T326" s="247"/>
      <c r="U326" s="247"/>
      <c r="V326" s="250" t="s">
        <v>1370</v>
      </c>
      <c r="W326" s="247"/>
      <c r="X326" s="247"/>
      <c r="Y326" s="247"/>
      <c r="Z326" s="247"/>
      <c r="AA326" s="247"/>
      <c r="AB326" s="247"/>
      <c r="AC326" s="250" t="s">
        <v>1370</v>
      </c>
      <c r="AD326" s="247"/>
      <c r="AE326" s="247"/>
      <c r="AF326" s="247"/>
      <c r="AG326" s="247"/>
      <c r="AH326" s="247"/>
      <c r="AI326" s="247"/>
      <c r="AJ326" s="247"/>
      <c r="AK326" s="247"/>
      <c r="AL326" s="250" t="s">
        <v>1370</v>
      </c>
      <c r="AM326" s="247"/>
      <c r="AN326" s="247"/>
      <c r="AO326" s="247"/>
      <c r="AP326" s="247"/>
      <c r="AQ326" s="247"/>
      <c r="AR326" s="250" t="s">
        <v>1370</v>
      </c>
      <c r="AS326" s="247"/>
      <c r="AT326" s="247"/>
    </row>
    <row r="327" spans="3:46" ht="12.2" customHeight="1" x14ac:dyDescent="0.25">
      <c r="C327" s="281" t="s">
        <v>1637</v>
      </c>
      <c r="D327" s="247"/>
      <c r="E327" s="247"/>
      <c r="F327" s="247"/>
      <c r="G327" s="247"/>
      <c r="H327" s="247"/>
      <c r="I327" s="247"/>
      <c r="J327" s="247"/>
      <c r="K327" s="267" t="s">
        <v>1370</v>
      </c>
      <c r="L327" s="247"/>
      <c r="M327" s="247"/>
      <c r="N327" s="247"/>
      <c r="O327" s="247"/>
      <c r="P327" s="247"/>
      <c r="Q327" s="247"/>
      <c r="R327" s="267" t="s">
        <v>1370</v>
      </c>
      <c r="S327" s="247"/>
      <c r="T327" s="247"/>
      <c r="U327" s="247"/>
      <c r="V327" s="267" t="s">
        <v>1370</v>
      </c>
      <c r="W327" s="247"/>
      <c r="X327" s="247"/>
      <c r="Y327" s="247"/>
      <c r="Z327" s="247"/>
      <c r="AA327" s="247"/>
      <c r="AB327" s="247"/>
      <c r="AC327" s="267" t="s">
        <v>1370</v>
      </c>
      <c r="AD327" s="247"/>
      <c r="AE327" s="247"/>
      <c r="AF327" s="247"/>
      <c r="AG327" s="247"/>
      <c r="AH327" s="247"/>
      <c r="AI327" s="247"/>
      <c r="AJ327" s="247"/>
      <c r="AK327" s="247"/>
      <c r="AL327" s="267" t="s">
        <v>1370</v>
      </c>
      <c r="AM327" s="247"/>
      <c r="AN327" s="247"/>
      <c r="AO327" s="247"/>
      <c r="AP327" s="247"/>
      <c r="AQ327" s="247"/>
      <c r="AR327" s="267" t="s">
        <v>1370</v>
      </c>
      <c r="AS327" s="247"/>
      <c r="AT327" s="247"/>
    </row>
    <row r="328" spans="3:46" ht="12.2" customHeight="1" x14ac:dyDescent="0.25">
      <c r="C328" s="281" t="s">
        <v>1642</v>
      </c>
      <c r="D328" s="247"/>
      <c r="E328" s="247"/>
      <c r="F328" s="247"/>
      <c r="G328" s="247"/>
      <c r="H328" s="247"/>
      <c r="I328" s="247"/>
      <c r="J328" s="247"/>
      <c r="K328" s="267" t="s">
        <v>1370</v>
      </c>
      <c r="L328" s="247"/>
      <c r="M328" s="247"/>
      <c r="N328" s="247"/>
      <c r="O328" s="247"/>
      <c r="P328" s="247"/>
      <c r="Q328" s="247"/>
      <c r="R328" s="267" t="s">
        <v>1370</v>
      </c>
      <c r="S328" s="247"/>
      <c r="T328" s="247"/>
      <c r="U328" s="247"/>
      <c r="V328" s="267" t="s">
        <v>1370</v>
      </c>
      <c r="W328" s="247"/>
      <c r="X328" s="247"/>
      <c r="Y328" s="247"/>
      <c r="Z328" s="247"/>
      <c r="AA328" s="247"/>
      <c r="AB328" s="247"/>
      <c r="AC328" s="267" t="s">
        <v>1370</v>
      </c>
      <c r="AD328" s="247"/>
      <c r="AE328" s="247"/>
      <c r="AF328" s="247"/>
      <c r="AG328" s="247"/>
      <c r="AH328" s="247"/>
      <c r="AI328" s="247"/>
      <c r="AJ328" s="247"/>
      <c r="AK328" s="247"/>
      <c r="AL328" s="267" t="s">
        <v>1370</v>
      </c>
      <c r="AM328" s="247"/>
      <c r="AN328" s="247"/>
      <c r="AO328" s="247"/>
      <c r="AP328" s="247"/>
      <c r="AQ328" s="247"/>
      <c r="AR328" s="267" t="s">
        <v>1370</v>
      </c>
      <c r="AS328" s="247"/>
      <c r="AT328" s="247"/>
    </row>
    <row r="329" spans="3:46" ht="12.2" customHeight="1" x14ac:dyDescent="0.25">
      <c r="C329" s="286" t="s">
        <v>1639</v>
      </c>
      <c r="D329" s="247"/>
      <c r="E329" s="247"/>
      <c r="F329" s="247"/>
      <c r="G329" s="247"/>
      <c r="H329" s="247"/>
      <c r="I329" s="247"/>
      <c r="J329" s="247"/>
      <c r="K329" s="309" t="s">
        <v>1334</v>
      </c>
      <c r="L329" s="291"/>
      <c r="M329" s="291"/>
      <c r="N329" s="291"/>
      <c r="O329" s="291"/>
      <c r="P329" s="291"/>
      <c r="Q329" s="291"/>
      <c r="R329" s="309" t="s">
        <v>1333</v>
      </c>
      <c r="S329" s="291"/>
      <c r="T329" s="291"/>
      <c r="U329" s="291"/>
      <c r="V329" s="309" t="s">
        <v>1343</v>
      </c>
      <c r="W329" s="291"/>
      <c r="X329" s="291"/>
      <c r="Y329" s="291"/>
      <c r="Z329" s="291"/>
      <c r="AA329" s="291"/>
      <c r="AB329" s="291"/>
      <c r="AC329" s="309" t="s">
        <v>1341</v>
      </c>
      <c r="AD329" s="291"/>
      <c r="AE329" s="291"/>
      <c r="AF329" s="291"/>
      <c r="AG329" s="291"/>
      <c r="AH329" s="291"/>
      <c r="AI329" s="291"/>
      <c r="AJ329" s="291"/>
      <c r="AK329" s="291"/>
      <c r="AL329" s="309" t="s">
        <v>94</v>
      </c>
      <c r="AM329" s="291"/>
      <c r="AN329" s="291"/>
      <c r="AO329" s="291"/>
      <c r="AP329" s="291"/>
      <c r="AQ329" s="291"/>
      <c r="AR329" s="309" t="s">
        <v>96</v>
      </c>
      <c r="AS329" s="291"/>
      <c r="AT329" s="291"/>
    </row>
    <row r="330" spans="3:46" ht="12.2" customHeight="1" x14ac:dyDescent="0.25">
      <c r="C330" s="256" t="s">
        <v>1640</v>
      </c>
      <c r="D330" s="247"/>
      <c r="E330" s="247"/>
      <c r="F330" s="247"/>
      <c r="G330" s="247"/>
      <c r="H330" s="247"/>
      <c r="I330" s="247"/>
      <c r="J330" s="247"/>
      <c r="K330" s="308">
        <v>160403.31</v>
      </c>
      <c r="L330" s="247"/>
      <c r="M330" s="247"/>
      <c r="N330" s="247"/>
      <c r="O330" s="247"/>
      <c r="P330" s="247"/>
      <c r="Q330" s="247"/>
      <c r="R330" s="308">
        <v>0</v>
      </c>
      <c r="S330" s="247"/>
      <c r="T330" s="247"/>
      <c r="U330" s="247"/>
      <c r="V330" s="308">
        <v>0</v>
      </c>
      <c r="W330" s="247"/>
      <c r="X330" s="247"/>
      <c r="Y330" s="247"/>
      <c r="Z330" s="247"/>
      <c r="AA330" s="247"/>
      <c r="AB330" s="247"/>
      <c r="AC330" s="308">
        <v>0</v>
      </c>
      <c r="AD330" s="247"/>
      <c r="AE330" s="247"/>
      <c r="AF330" s="247"/>
      <c r="AG330" s="247"/>
      <c r="AH330" s="247"/>
      <c r="AI330" s="247"/>
      <c r="AJ330" s="247"/>
      <c r="AK330" s="247"/>
      <c r="AL330" s="308">
        <v>0</v>
      </c>
      <c r="AM330" s="247"/>
      <c r="AN330" s="247"/>
      <c r="AO330" s="247"/>
      <c r="AP330" s="247"/>
      <c r="AQ330" s="247"/>
      <c r="AR330" s="308">
        <v>160403.31</v>
      </c>
      <c r="AS330" s="247"/>
      <c r="AT330" s="247"/>
    </row>
    <row r="331" spans="3:46" ht="12.2" customHeight="1" x14ac:dyDescent="0.25">
      <c r="C331" s="256" t="s">
        <v>1622</v>
      </c>
      <c r="D331" s="247"/>
      <c r="E331" s="247"/>
      <c r="F331" s="247"/>
      <c r="G331" s="247"/>
      <c r="H331" s="247"/>
      <c r="I331" s="247"/>
      <c r="J331" s="247"/>
      <c r="K331" s="308">
        <v>0</v>
      </c>
      <c r="L331" s="247"/>
      <c r="M331" s="247"/>
      <c r="N331" s="247"/>
      <c r="O331" s="247"/>
      <c r="P331" s="247"/>
      <c r="Q331" s="247"/>
      <c r="R331" s="308">
        <v>0</v>
      </c>
      <c r="S331" s="247"/>
      <c r="T331" s="247"/>
      <c r="U331" s="247"/>
      <c r="V331" s="308">
        <v>0</v>
      </c>
      <c r="W331" s="247"/>
      <c r="X331" s="247"/>
      <c r="Y331" s="247"/>
      <c r="Z331" s="247"/>
      <c r="AA331" s="247"/>
      <c r="AB331" s="247"/>
      <c r="AC331" s="308">
        <v>0</v>
      </c>
      <c r="AD331" s="247"/>
      <c r="AE331" s="247"/>
      <c r="AF331" s="247"/>
      <c r="AG331" s="247"/>
      <c r="AH331" s="247"/>
      <c r="AI331" s="247"/>
      <c r="AJ331" s="247"/>
      <c r="AK331" s="247"/>
      <c r="AL331" s="308">
        <v>0</v>
      </c>
      <c r="AM331" s="247"/>
      <c r="AN331" s="247"/>
      <c r="AO331" s="247"/>
      <c r="AP331" s="247"/>
      <c r="AQ331" s="247"/>
      <c r="AR331" s="308">
        <v>0</v>
      </c>
      <c r="AS331" s="247"/>
      <c r="AT331" s="247"/>
    </row>
    <row r="332" spans="3:46" ht="12.2" customHeight="1" x14ac:dyDescent="0.25">
      <c r="C332" s="256" t="s">
        <v>1623</v>
      </c>
      <c r="D332" s="247"/>
      <c r="E332" s="247"/>
      <c r="F332" s="247"/>
      <c r="G332" s="247"/>
      <c r="H332" s="247"/>
      <c r="I332" s="247"/>
      <c r="J332" s="247"/>
      <c r="K332" s="308">
        <v>739885.52</v>
      </c>
      <c r="L332" s="247"/>
      <c r="M332" s="247"/>
      <c r="N332" s="247"/>
      <c r="O332" s="247"/>
      <c r="P332" s="247"/>
      <c r="Q332" s="247"/>
      <c r="R332" s="308">
        <v>0</v>
      </c>
      <c r="S332" s="247"/>
      <c r="T332" s="247"/>
      <c r="U332" s="247"/>
      <c r="V332" s="308">
        <v>0</v>
      </c>
      <c r="W332" s="247"/>
      <c r="X332" s="247"/>
      <c r="Y332" s="247"/>
      <c r="Z332" s="247"/>
      <c r="AA332" s="247"/>
      <c r="AB332" s="247"/>
      <c r="AC332" s="308">
        <v>699407.96</v>
      </c>
      <c r="AD332" s="247"/>
      <c r="AE332" s="247"/>
      <c r="AF332" s="247"/>
      <c r="AG332" s="247"/>
      <c r="AH332" s="247"/>
      <c r="AI332" s="247"/>
      <c r="AJ332" s="247"/>
      <c r="AK332" s="247"/>
      <c r="AL332" s="308">
        <v>0</v>
      </c>
      <c r="AM332" s="247"/>
      <c r="AN332" s="247"/>
      <c r="AO332" s="247"/>
      <c r="AP332" s="247"/>
      <c r="AQ332" s="247"/>
      <c r="AR332" s="308">
        <v>1439293.48</v>
      </c>
      <c r="AS332" s="247"/>
      <c r="AT332" s="247"/>
    </row>
    <row r="333" spans="3:46" ht="12.2" customHeight="1" x14ac:dyDescent="0.25">
      <c r="C333" s="256" t="s">
        <v>1624</v>
      </c>
      <c r="D333" s="247"/>
      <c r="E333" s="247"/>
      <c r="F333" s="247"/>
      <c r="G333" s="247"/>
      <c r="H333" s="247"/>
      <c r="I333" s="247"/>
      <c r="J333" s="247"/>
      <c r="K333" s="308">
        <v>116170.78</v>
      </c>
      <c r="L333" s="247"/>
      <c r="M333" s="247"/>
      <c r="N333" s="247"/>
      <c r="O333" s="247"/>
      <c r="P333" s="247"/>
      <c r="Q333" s="247"/>
      <c r="R333" s="308">
        <v>0</v>
      </c>
      <c r="S333" s="247"/>
      <c r="T333" s="247"/>
      <c r="U333" s="247"/>
      <c r="V333" s="308">
        <v>0</v>
      </c>
      <c r="W333" s="247"/>
      <c r="X333" s="247"/>
      <c r="Y333" s="247"/>
      <c r="Z333" s="247"/>
      <c r="AA333" s="247"/>
      <c r="AB333" s="247"/>
      <c r="AC333" s="308">
        <v>0</v>
      </c>
      <c r="AD333" s="247"/>
      <c r="AE333" s="247"/>
      <c r="AF333" s="247"/>
      <c r="AG333" s="247"/>
      <c r="AH333" s="247"/>
      <c r="AI333" s="247"/>
      <c r="AJ333" s="247"/>
      <c r="AK333" s="247"/>
      <c r="AL333" s="308">
        <v>0</v>
      </c>
      <c r="AM333" s="247"/>
      <c r="AN333" s="247"/>
      <c r="AO333" s="247"/>
      <c r="AP333" s="247"/>
      <c r="AQ333" s="247"/>
      <c r="AR333" s="308">
        <v>116170.78</v>
      </c>
      <c r="AS333" s="247"/>
      <c r="AT333" s="247"/>
    </row>
    <row r="334" spans="3:46" ht="12.2" customHeight="1" x14ac:dyDescent="0.25">
      <c r="C334" s="256" t="s">
        <v>1625</v>
      </c>
      <c r="D334" s="247"/>
      <c r="E334" s="247"/>
      <c r="F334" s="247"/>
      <c r="G334" s="247"/>
      <c r="H334" s="247"/>
      <c r="I334" s="247"/>
      <c r="J334" s="247"/>
      <c r="K334" s="308">
        <v>0</v>
      </c>
      <c r="L334" s="247"/>
      <c r="M334" s="247"/>
      <c r="N334" s="247"/>
      <c r="O334" s="247"/>
      <c r="P334" s="247"/>
      <c r="Q334" s="247"/>
      <c r="R334" s="308">
        <v>0</v>
      </c>
      <c r="S334" s="247"/>
      <c r="T334" s="247"/>
      <c r="U334" s="247"/>
      <c r="V334" s="308">
        <v>0</v>
      </c>
      <c r="W334" s="247"/>
      <c r="X334" s="247"/>
      <c r="Y334" s="247"/>
      <c r="Z334" s="247"/>
      <c r="AA334" s="247"/>
      <c r="AB334" s="247"/>
      <c r="AC334" s="308">
        <v>0</v>
      </c>
      <c r="AD334" s="247"/>
      <c r="AE334" s="247"/>
      <c r="AF334" s="247"/>
      <c r="AG334" s="247"/>
      <c r="AH334" s="247"/>
      <c r="AI334" s="247"/>
      <c r="AJ334" s="247"/>
      <c r="AK334" s="247"/>
      <c r="AL334" s="308">
        <v>0</v>
      </c>
      <c r="AM334" s="247"/>
      <c r="AN334" s="247"/>
      <c r="AO334" s="247"/>
      <c r="AP334" s="247"/>
      <c r="AQ334" s="247"/>
      <c r="AR334" s="308">
        <v>0</v>
      </c>
      <c r="AS334" s="247"/>
      <c r="AT334" s="247"/>
    </row>
    <row r="335" spans="3:46" ht="12.2" customHeight="1" x14ac:dyDescent="0.25">
      <c r="C335" s="256" t="s">
        <v>1626</v>
      </c>
      <c r="D335" s="247"/>
      <c r="E335" s="247"/>
      <c r="F335" s="247"/>
      <c r="G335" s="247"/>
      <c r="H335" s="247"/>
      <c r="I335" s="247"/>
      <c r="J335" s="247"/>
      <c r="K335" s="308">
        <v>2803856.49</v>
      </c>
      <c r="L335" s="247"/>
      <c r="M335" s="247"/>
      <c r="N335" s="247"/>
      <c r="O335" s="247"/>
      <c r="P335" s="247"/>
      <c r="Q335" s="247"/>
      <c r="R335" s="308">
        <v>0</v>
      </c>
      <c r="S335" s="247"/>
      <c r="T335" s="247"/>
      <c r="U335" s="247"/>
      <c r="V335" s="308">
        <v>0</v>
      </c>
      <c r="W335" s="247"/>
      <c r="X335" s="247"/>
      <c r="Y335" s="247"/>
      <c r="Z335" s="247"/>
      <c r="AA335" s="247"/>
      <c r="AB335" s="247"/>
      <c r="AC335" s="308">
        <v>0</v>
      </c>
      <c r="AD335" s="247"/>
      <c r="AE335" s="247"/>
      <c r="AF335" s="247"/>
      <c r="AG335" s="247"/>
      <c r="AH335" s="247"/>
      <c r="AI335" s="247"/>
      <c r="AJ335" s="247"/>
      <c r="AK335" s="247"/>
      <c r="AL335" s="308">
        <v>0</v>
      </c>
      <c r="AM335" s="247"/>
      <c r="AN335" s="247"/>
      <c r="AO335" s="247"/>
      <c r="AP335" s="247"/>
      <c r="AQ335" s="247"/>
      <c r="AR335" s="308">
        <v>2803856.49</v>
      </c>
      <c r="AS335" s="247"/>
      <c r="AT335" s="247"/>
    </row>
    <row r="336" spans="3:46" ht="12.2" customHeight="1" x14ac:dyDescent="0.25">
      <c r="C336" s="256" t="s">
        <v>1627</v>
      </c>
      <c r="D336" s="247"/>
      <c r="E336" s="247"/>
      <c r="F336" s="247"/>
      <c r="G336" s="247"/>
      <c r="H336" s="247"/>
      <c r="I336" s="247"/>
      <c r="J336" s="247"/>
      <c r="K336" s="308">
        <v>0</v>
      </c>
      <c r="L336" s="247"/>
      <c r="M336" s="247"/>
      <c r="N336" s="247"/>
      <c r="O336" s="247"/>
      <c r="P336" s="247"/>
      <c r="Q336" s="247"/>
      <c r="R336" s="308">
        <v>0</v>
      </c>
      <c r="S336" s="247"/>
      <c r="T336" s="247"/>
      <c r="U336" s="247"/>
      <c r="V336" s="308">
        <v>0</v>
      </c>
      <c r="W336" s="247"/>
      <c r="X336" s="247"/>
      <c r="Y336" s="247"/>
      <c r="Z336" s="247"/>
      <c r="AA336" s="247"/>
      <c r="AB336" s="247"/>
      <c r="AC336" s="308">
        <v>2801767.04</v>
      </c>
      <c r="AD336" s="247"/>
      <c r="AE336" s="247"/>
      <c r="AF336" s="247"/>
      <c r="AG336" s="247"/>
      <c r="AH336" s="247"/>
      <c r="AI336" s="247"/>
      <c r="AJ336" s="247"/>
      <c r="AK336" s="247"/>
      <c r="AL336" s="308">
        <v>0</v>
      </c>
      <c r="AM336" s="247"/>
      <c r="AN336" s="247"/>
      <c r="AO336" s="247"/>
      <c r="AP336" s="247"/>
      <c r="AQ336" s="247"/>
      <c r="AR336" s="308">
        <v>2801767.04</v>
      </c>
      <c r="AS336" s="247"/>
      <c r="AT336" s="247"/>
    </row>
    <row r="337" spans="3:46" ht="12.2" customHeight="1" x14ac:dyDescent="0.25">
      <c r="C337" s="256" t="s">
        <v>1628</v>
      </c>
      <c r="D337" s="247"/>
      <c r="E337" s="247"/>
      <c r="F337" s="247"/>
      <c r="G337" s="247"/>
      <c r="H337" s="247"/>
      <c r="I337" s="247"/>
      <c r="J337" s="247"/>
      <c r="K337" s="308">
        <v>0</v>
      </c>
      <c r="L337" s="247"/>
      <c r="M337" s="247"/>
      <c r="N337" s="247"/>
      <c r="O337" s="247"/>
      <c r="P337" s="247"/>
      <c r="Q337" s="247"/>
      <c r="R337" s="308">
        <v>0</v>
      </c>
      <c r="S337" s="247"/>
      <c r="T337" s="247"/>
      <c r="U337" s="247"/>
      <c r="V337" s="308">
        <v>0</v>
      </c>
      <c r="W337" s="247"/>
      <c r="X337" s="247"/>
      <c r="Y337" s="247"/>
      <c r="Z337" s="247"/>
      <c r="AA337" s="247"/>
      <c r="AB337" s="247"/>
      <c r="AC337" s="308">
        <v>0</v>
      </c>
      <c r="AD337" s="247"/>
      <c r="AE337" s="247"/>
      <c r="AF337" s="247"/>
      <c r="AG337" s="247"/>
      <c r="AH337" s="247"/>
      <c r="AI337" s="247"/>
      <c r="AJ337" s="247"/>
      <c r="AK337" s="247"/>
      <c r="AL337" s="308">
        <v>0</v>
      </c>
      <c r="AM337" s="247"/>
      <c r="AN337" s="247"/>
      <c r="AO337" s="247"/>
      <c r="AP337" s="247"/>
      <c r="AQ337" s="247"/>
      <c r="AR337" s="308">
        <v>0</v>
      </c>
      <c r="AS337" s="247"/>
      <c r="AT337" s="247"/>
    </row>
    <row r="338" spans="3:46" ht="12.2" customHeight="1" x14ac:dyDescent="0.25">
      <c r="C338" s="256" t="s">
        <v>1629</v>
      </c>
      <c r="D338" s="247"/>
      <c r="E338" s="247"/>
      <c r="F338" s="247"/>
      <c r="G338" s="247"/>
      <c r="H338" s="247"/>
      <c r="I338" s="247"/>
      <c r="J338" s="247"/>
      <c r="K338" s="308">
        <v>1195537.51</v>
      </c>
      <c r="L338" s="247"/>
      <c r="M338" s="247"/>
      <c r="N338" s="247"/>
      <c r="O338" s="247"/>
      <c r="P338" s="247"/>
      <c r="Q338" s="247"/>
      <c r="R338" s="308">
        <v>0</v>
      </c>
      <c r="S338" s="247"/>
      <c r="T338" s="247"/>
      <c r="U338" s="247"/>
      <c r="V338" s="308">
        <v>0</v>
      </c>
      <c r="W338" s="247"/>
      <c r="X338" s="247"/>
      <c r="Y338" s="247"/>
      <c r="Z338" s="247"/>
      <c r="AA338" s="247"/>
      <c r="AB338" s="247"/>
      <c r="AC338" s="308">
        <v>0</v>
      </c>
      <c r="AD338" s="247"/>
      <c r="AE338" s="247"/>
      <c r="AF338" s="247"/>
      <c r="AG338" s="247"/>
      <c r="AH338" s="247"/>
      <c r="AI338" s="247"/>
      <c r="AJ338" s="247"/>
      <c r="AK338" s="247"/>
      <c r="AL338" s="308">
        <v>0</v>
      </c>
      <c r="AM338" s="247"/>
      <c r="AN338" s="247"/>
      <c r="AO338" s="247"/>
      <c r="AP338" s="247"/>
      <c r="AQ338" s="247"/>
      <c r="AR338" s="308">
        <v>1195537.51</v>
      </c>
      <c r="AS338" s="247"/>
      <c r="AT338" s="247"/>
    </row>
    <row r="339" spans="3:46" ht="12.2" customHeight="1" x14ac:dyDescent="0.25">
      <c r="C339" s="256" t="s">
        <v>1630</v>
      </c>
      <c r="D339" s="247"/>
      <c r="E339" s="247"/>
      <c r="F339" s="247"/>
      <c r="G339" s="247"/>
      <c r="H339" s="247"/>
      <c r="I339" s="247"/>
      <c r="J339" s="247"/>
      <c r="K339" s="308">
        <v>0</v>
      </c>
      <c r="L339" s="247"/>
      <c r="M339" s="247"/>
      <c r="N339" s="247"/>
      <c r="O339" s="247"/>
      <c r="P339" s="247"/>
      <c r="Q339" s="247"/>
      <c r="R339" s="308">
        <v>0</v>
      </c>
      <c r="S339" s="247"/>
      <c r="T339" s="247"/>
      <c r="U339" s="247"/>
      <c r="V339" s="308">
        <v>0</v>
      </c>
      <c r="W339" s="247"/>
      <c r="X339" s="247"/>
      <c r="Y339" s="247"/>
      <c r="Z339" s="247"/>
      <c r="AA339" s="247"/>
      <c r="AB339" s="247"/>
      <c r="AC339" s="308">
        <v>0</v>
      </c>
      <c r="AD339" s="247"/>
      <c r="AE339" s="247"/>
      <c r="AF339" s="247"/>
      <c r="AG339" s="247"/>
      <c r="AH339" s="247"/>
      <c r="AI339" s="247"/>
      <c r="AJ339" s="247"/>
      <c r="AK339" s="247"/>
      <c r="AL339" s="308">
        <v>0</v>
      </c>
      <c r="AM339" s="247"/>
      <c r="AN339" s="247"/>
      <c r="AO339" s="247"/>
      <c r="AP339" s="247"/>
      <c r="AQ339" s="247"/>
      <c r="AR339" s="308">
        <v>0</v>
      </c>
      <c r="AS339" s="247"/>
      <c r="AT339" s="247"/>
    </row>
    <row r="340" spans="3:46" ht="12.2" customHeight="1" x14ac:dyDescent="0.25">
      <c r="C340" s="256" t="s">
        <v>1631</v>
      </c>
      <c r="D340" s="247"/>
      <c r="E340" s="247"/>
      <c r="F340" s="247"/>
      <c r="G340" s="247"/>
      <c r="H340" s="247"/>
      <c r="I340" s="247"/>
      <c r="J340" s="247"/>
      <c r="K340" s="308">
        <v>1228762.1499999999</v>
      </c>
      <c r="L340" s="247"/>
      <c r="M340" s="247"/>
      <c r="N340" s="247"/>
      <c r="O340" s="247"/>
      <c r="P340" s="247"/>
      <c r="Q340" s="247"/>
      <c r="R340" s="308">
        <v>509853.3</v>
      </c>
      <c r="S340" s="247"/>
      <c r="T340" s="247"/>
      <c r="U340" s="247"/>
      <c r="V340" s="308">
        <v>0</v>
      </c>
      <c r="W340" s="247"/>
      <c r="X340" s="247"/>
      <c r="Y340" s="247"/>
      <c r="Z340" s="247"/>
      <c r="AA340" s="247"/>
      <c r="AB340" s="247"/>
      <c r="AC340" s="308">
        <v>0</v>
      </c>
      <c r="AD340" s="247"/>
      <c r="AE340" s="247"/>
      <c r="AF340" s="247"/>
      <c r="AG340" s="247"/>
      <c r="AH340" s="247"/>
      <c r="AI340" s="247"/>
      <c r="AJ340" s="247"/>
      <c r="AK340" s="247"/>
      <c r="AL340" s="308">
        <v>0</v>
      </c>
      <c r="AM340" s="247"/>
      <c r="AN340" s="247"/>
      <c r="AO340" s="247"/>
      <c r="AP340" s="247"/>
      <c r="AQ340" s="247"/>
      <c r="AR340" s="308">
        <v>1738615.45</v>
      </c>
      <c r="AS340" s="247"/>
      <c r="AT340" s="247"/>
    </row>
    <row r="341" spans="3:46" ht="12.2" customHeight="1" x14ac:dyDescent="0.25">
      <c r="C341" s="256" t="s">
        <v>1632</v>
      </c>
      <c r="D341" s="247"/>
      <c r="E341" s="247"/>
      <c r="F341" s="247"/>
      <c r="G341" s="247"/>
      <c r="H341" s="247"/>
      <c r="I341" s="247"/>
      <c r="J341" s="247"/>
      <c r="K341" s="308">
        <v>0</v>
      </c>
      <c r="L341" s="247"/>
      <c r="M341" s="247"/>
      <c r="N341" s="247"/>
      <c r="O341" s="247"/>
      <c r="P341" s="247"/>
      <c r="Q341" s="247"/>
      <c r="R341" s="308">
        <v>0</v>
      </c>
      <c r="S341" s="247"/>
      <c r="T341" s="247"/>
      <c r="U341" s="247"/>
      <c r="V341" s="308">
        <v>0</v>
      </c>
      <c r="W341" s="247"/>
      <c r="X341" s="247"/>
      <c r="Y341" s="247"/>
      <c r="Z341" s="247"/>
      <c r="AA341" s="247"/>
      <c r="AB341" s="247"/>
      <c r="AC341" s="308">
        <v>0</v>
      </c>
      <c r="AD341" s="247"/>
      <c r="AE341" s="247"/>
      <c r="AF341" s="247"/>
      <c r="AG341" s="247"/>
      <c r="AH341" s="247"/>
      <c r="AI341" s="247"/>
      <c r="AJ341" s="247"/>
      <c r="AK341" s="247"/>
      <c r="AL341" s="308">
        <v>0</v>
      </c>
      <c r="AM341" s="247"/>
      <c r="AN341" s="247"/>
      <c r="AO341" s="247"/>
      <c r="AP341" s="247"/>
      <c r="AQ341" s="247"/>
      <c r="AR341" s="308">
        <v>0</v>
      </c>
      <c r="AS341" s="247"/>
      <c r="AT341" s="247"/>
    </row>
    <row r="342" spans="3:46" ht="12.2" customHeight="1" x14ac:dyDescent="0.25">
      <c r="C342" s="256" t="s">
        <v>1633</v>
      </c>
      <c r="D342" s="247"/>
      <c r="E342" s="247"/>
      <c r="F342" s="247"/>
      <c r="G342" s="247"/>
      <c r="H342" s="247"/>
      <c r="I342" s="247"/>
      <c r="J342" s="247"/>
      <c r="K342" s="308">
        <v>0</v>
      </c>
      <c r="L342" s="247"/>
      <c r="M342" s="247"/>
      <c r="N342" s="247"/>
      <c r="O342" s="247"/>
      <c r="P342" s="247"/>
      <c r="Q342" s="247"/>
      <c r="R342" s="308">
        <v>0</v>
      </c>
      <c r="S342" s="247"/>
      <c r="T342" s="247"/>
      <c r="U342" s="247"/>
      <c r="V342" s="308">
        <v>0</v>
      </c>
      <c r="W342" s="247"/>
      <c r="X342" s="247"/>
      <c r="Y342" s="247"/>
      <c r="Z342" s="247"/>
      <c r="AA342" s="247"/>
      <c r="AB342" s="247"/>
      <c r="AC342" s="308">
        <v>0</v>
      </c>
      <c r="AD342" s="247"/>
      <c r="AE342" s="247"/>
      <c r="AF342" s="247"/>
      <c r="AG342" s="247"/>
      <c r="AH342" s="247"/>
      <c r="AI342" s="247"/>
      <c r="AJ342" s="247"/>
      <c r="AK342" s="247"/>
      <c r="AL342" s="308">
        <v>0</v>
      </c>
      <c r="AM342" s="247"/>
      <c r="AN342" s="247"/>
      <c r="AO342" s="247"/>
      <c r="AP342" s="247"/>
      <c r="AQ342" s="247"/>
      <c r="AR342" s="308">
        <v>0</v>
      </c>
      <c r="AS342" s="247"/>
      <c r="AT342" s="247"/>
    </row>
    <row r="343" spans="3:46" ht="12.2" customHeight="1" x14ac:dyDescent="0.25">
      <c r="C343" s="256" t="s">
        <v>1641</v>
      </c>
      <c r="D343" s="247"/>
      <c r="E343" s="247"/>
      <c r="F343" s="247"/>
      <c r="G343" s="247"/>
      <c r="H343" s="247"/>
      <c r="I343" s="247"/>
      <c r="J343" s="247"/>
      <c r="K343" s="308">
        <v>0</v>
      </c>
      <c r="L343" s="247"/>
      <c r="M343" s="247"/>
      <c r="N343" s="247"/>
      <c r="O343" s="247"/>
      <c r="P343" s="247"/>
      <c r="Q343" s="247"/>
      <c r="R343" s="308">
        <v>0</v>
      </c>
      <c r="S343" s="247"/>
      <c r="T343" s="247"/>
      <c r="U343" s="247"/>
      <c r="V343" s="308">
        <v>0</v>
      </c>
      <c r="W343" s="247"/>
      <c r="X343" s="247"/>
      <c r="Y343" s="247"/>
      <c r="Z343" s="247"/>
      <c r="AA343" s="247"/>
      <c r="AB343" s="247"/>
      <c r="AC343" s="308">
        <v>0</v>
      </c>
      <c r="AD343" s="247"/>
      <c r="AE343" s="247"/>
      <c r="AF343" s="247"/>
      <c r="AG343" s="247"/>
      <c r="AH343" s="247"/>
      <c r="AI343" s="247"/>
      <c r="AJ343" s="247"/>
      <c r="AK343" s="247"/>
      <c r="AL343" s="308">
        <v>0</v>
      </c>
      <c r="AM343" s="247"/>
      <c r="AN343" s="247"/>
      <c r="AO343" s="247"/>
      <c r="AP343" s="247"/>
      <c r="AQ343" s="247"/>
      <c r="AR343" s="308">
        <v>0</v>
      </c>
      <c r="AS343" s="247"/>
      <c r="AT343" s="247"/>
    </row>
    <row r="344" spans="3:46" ht="12.2" customHeight="1" x14ac:dyDescent="0.25">
      <c r="C344" s="281" t="s">
        <v>96</v>
      </c>
      <c r="D344" s="247"/>
      <c r="E344" s="247"/>
      <c r="F344" s="247"/>
      <c r="G344" s="247"/>
      <c r="H344" s="247"/>
      <c r="I344" s="247"/>
      <c r="J344" s="247"/>
      <c r="K344" s="310">
        <v>6244615.7599999998</v>
      </c>
      <c r="L344" s="311"/>
      <c r="M344" s="311"/>
      <c r="N344" s="311"/>
      <c r="O344" s="311"/>
      <c r="P344" s="311"/>
      <c r="Q344" s="311"/>
      <c r="R344" s="310">
        <v>509853.3</v>
      </c>
      <c r="S344" s="311"/>
      <c r="T344" s="311"/>
      <c r="U344" s="311"/>
      <c r="V344" s="310">
        <v>0</v>
      </c>
      <c r="W344" s="311"/>
      <c r="X344" s="311"/>
      <c r="Y344" s="311"/>
      <c r="Z344" s="311"/>
      <c r="AA344" s="311"/>
      <c r="AB344" s="311"/>
      <c r="AC344" s="310">
        <v>3501175</v>
      </c>
      <c r="AD344" s="311"/>
      <c r="AE344" s="311"/>
      <c r="AF344" s="311"/>
      <c r="AG344" s="311"/>
      <c r="AH344" s="311"/>
      <c r="AI344" s="311"/>
      <c r="AJ344" s="311"/>
      <c r="AK344" s="311"/>
      <c r="AL344" s="310">
        <v>0</v>
      </c>
      <c r="AM344" s="311"/>
      <c r="AN344" s="311"/>
      <c r="AO344" s="311"/>
      <c r="AP344" s="311"/>
      <c r="AQ344" s="311"/>
      <c r="AR344" s="310">
        <v>10255644.060000001</v>
      </c>
      <c r="AS344" s="311"/>
      <c r="AT344" s="311"/>
    </row>
    <row r="345" spans="3:46" ht="12.2" customHeight="1" x14ac:dyDescent="0.25">
      <c r="C345" s="284" t="s">
        <v>1370</v>
      </c>
      <c r="D345" s="247"/>
      <c r="E345" s="247"/>
      <c r="F345" s="247"/>
      <c r="G345" s="247"/>
      <c r="H345" s="247"/>
      <c r="I345" s="247"/>
      <c r="J345" s="247"/>
      <c r="K345" s="250" t="s">
        <v>1370</v>
      </c>
      <c r="L345" s="247"/>
      <c r="M345" s="247"/>
      <c r="N345" s="247"/>
      <c r="O345" s="247"/>
      <c r="P345" s="247"/>
      <c r="Q345" s="247"/>
      <c r="R345" s="250" t="s">
        <v>1370</v>
      </c>
      <c r="S345" s="247"/>
      <c r="T345" s="247"/>
      <c r="U345" s="247"/>
      <c r="V345" s="250" t="s">
        <v>1370</v>
      </c>
      <c r="W345" s="247"/>
      <c r="X345" s="247"/>
      <c r="Y345" s="247"/>
      <c r="Z345" s="247"/>
      <c r="AA345" s="247"/>
      <c r="AB345" s="247"/>
      <c r="AC345" s="250" t="s">
        <v>1370</v>
      </c>
      <c r="AD345" s="247"/>
      <c r="AE345" s="247"/>
      <c r="AF345" s="247"/>
      <c r="AG345" s="247"/>
      <c r="AH345" s="247"/>
      <c r="AI345" s="247"/>
      <c r="AJ345" s="247"/>
      <c r="AK345" s="247"/>
      <c r="AL345" s="250" t="s">
        <v>1370</v>
      </c>
      <c r="AM345" s="247"/>
      <c r="AN345" s="247"/>
      <c r="AO345" s="247"/>
      <c r="AP345" s="247"/>
      <c r="AQ345" s="247"/>
      <c r="AR345" s="250" t="s">
        <v>1370</v>
      </c>
      <c r="AS345" s="247"/>
      <c r="AT345" s="247"/>
    </row>
    <row r="346" spans="3:46" ht="12.2" customHeight="1" x14ac:dyDescent="0.25">
      <c r="C346" s="281" t="s">
        <v>1637</v>
      </c>
      <c r="D346" s="247"/>
      <c r="E346" s="247"/>
      <c r="F346" s="247"/>
      <c r="G346" s="247"/>
      <c r="H346" s="247"/>
      <c r="I346" s="247"/>
      <c r="J346" s="247"/>
      <c r="K346" s="267" t="s">
        <v>1370</v>
      </c>
      <c r="L346" s="247"/>
      <c r="M346" s="247"/>
      <c r="N346" s="247"/>
      <c r="O346" s="247"/>
      <c r="P346" s="247"/>
      <c r="Q346" s="247"/>
      <c r="R346" s="267" t="s">
        <v>1370</v>
      </c>
      <c r="S346" s="247"/>
      <c r="T346" s="247"/>
      <c r="U346" s="247"/>
      <c r="V346" s="267" t="s">
        <v>1370</v>
      </c>
      <c r="W346" s="247"/>
      <c r="X346" s="247"/>
      <c r="Y346" s="247"/>
      <c r="Z346" s="247"/>
      <c r="AA346" s="247"/>
      <c r="AB346" s="247"/>
      <c r="AC346" s="267" t="s">
        <v>1370</v>
      </c>
      <c r="AD346" s="247"/>
      <c r="AE346" s="247"/>
      <c r="AF346" s="247"/>
      <c r="AG346" s="247"/>
      <c r="AH346" s="247"/>
      <c r="AI346" s="247"/>
      <c r="AJ346" s="247"/>
      <c r="AK346" s="247"/>
      <c r="AL346" s="267" t="s">
        <v>1370</v>
      </c>
      <c r="AM346" s="247"/>
      <c r="AN346" s="247"/>
      <c r="AO346" s="247"/>
      <c r="AP346" s="247"/>
      <c r="AQ346" s="247"/>
      <c r="AR346" s="267" t="s">
        <v>1370</v>
      </c>
      <c r="AS346" s="247"/>
      <c r="AT346" s="247"/>
    </row>
    <row r="347" spans="3:46" ht="12.2" customHeight="1" x14ac:dyDescent="0.25">
      <c r="C347" s="281" t="s">
        <v>1643</v>
      </c>
      <c r="D347" s="247"/>
      <c r="E347" s="247"/>
      <c r="F347" s="247"/>
      <c r="G347" s="247"/>
      <c r="H347" s="247"/>
      <c r="I347" s="247"/>
      <c r="J347" s="247"/>
      <c r="K347" s="267" t="s">
        <v>1370</v>
      </c>
      <c r="L347" s="247"/>
      <c r="M347" s="247"/>
      <c r="N347" s="247"/>
      <c r="O347" s="247"/>
      <c r="P347" s="247"/>
      <c r="Q347" s="247"/>
      <c r="R347" s="267" t="s">
        <v>1370</v>
      </c>
      <c r="S347" s="247"/>
      <c r="T347" s="247"/>
      <c r="U347" s="247"/>
      <c r="V347" s="267" t="s">
        <v>1370</v>
      </c>
      <c r="W347" s="247"/>
      <c r="X347" s="247"/>
      <c r="Y347" s="247"/>
      <c r="Z347" s="247"/>
      <c r="AA347" s="247"/>
      <c r="AB347" s="247"/>
      <c r="AC347" s="267" t="s">
        <v>1370</v>
      </c>
      <c r="AD347" s="247"/>
      <c r="AE347" s="247"/>
      <c r="AF347" s="247"/>
      <c r="AG347" s="247"/>
      <c r="AH347" s="247"/>
      <c r="AI347" s="247"/>
      <c r="AJ347" s="247"/>
      <c r="AK347" s="247"/>
      <c r="AL347" s="267" t="s">
        <v>1370</v>
      </c>
      <c r="AM347" s="247"/>
      <c r="AN347" s="247"/>
      <c r="AO347" s="247"/>
      <c r="AP347" s="247"/>
      <c r="AQ347" s="247"/>
      <c r="AR347" s="267" t="s">
        <v>1370</v>
      </c>
      <c r="AS347" s="247"/>
      <c r="AT347" s="247"/>
    </row>
    <row r="348" spans="3:46" ht="12.2" customHeight="1" x14ac:dyDescent="0.25">
      <c r="C348" s="286" t="s">
        <v>1639</v>
      </c>
      <c r="D348" s="247"/>
      <c r="E348" s="247"/>
      <c r="F348" s="247"/>
      <c r="G348" s="247"/>
      <c r="H348" s="247"/>
      <c r="I348" s="247"/>
      <c r="J348" s="247"/>
      <c r="K348" s="309" t="s">
        <v>1334</v>
      </c>
      <c r="L348" s="291"/>
      <c r="M348" s="291"/>
      <c r="N348" s="291"/>
      <c r="O348" s="291"/>
      <c r="P348" s="291"/>
      <c r="Q348" s="291"/>
      <c r="R348" s="309" t="s">
        <v>1333</v>
      </c>
      <c r="S348" s="291"/>
      <c r="T348" s="291"/>
      <c r="U348" s="291"/>
      <c r="V348" s="309" t="s">
        <v>1343</v>
      </c>
      <c r="W348" s="291"/>
      <c r="X348" s="291"/>
      <c r="Y348" s="291"/>
      <c r="Z348" s="291"/>
      <c r="AA348" s="291"/>
      <c r="AB348" s="291"/>
      <c r="AC348" s="309" t="s">
        <v>1341</v>
      </c>
      <c r="AD348" s="291"/>
      <c r="AE348" s="291"/>
      <c r="AF348" s="291"/>
      <c r="AG348" s="291"/>
      <c r="AH348" s="291"/>
      <c r="AI348" s="291"/>
      <c r="AJ348" s="291"/>
      <c r="AK348" s="291"/>
      <c r="AL348" s="309" t="s">
        <v>94</v>
      </c>
      <c r="AM348" s="291"/>
      <c r="AN348" s="291"/>
      <c r="AO348" s="291"/>
      <c r="AP348" s="291"/>
      <c r="AQ348" s="291"/>
      <c r="AR348" s="309" t="s">
        <v>96</v>
      </c>
      <c r="AS348" s="291"/>
      <c r="AT348" s="291"/>
    </row>
    <row r="349" spans="3:46" ht="12.2" customHeight="1" x14ac:dyDescent="0.25">
      <c r="C349" s="256" t="s">
        <v>1640</v>
      </c>
      <c r="D349" s="247"/>
      <c r="E349" s="247"/>
      <c r="F349" s="247"/>
      <c r="G349" s="247"/>
      <c r="H349" s="247"/>
      <c r="I349" s="247"/>
      <c r="J349" s="247"/>
      <c r="K349" s="308">
        <v>0</v>
      </c>
      <c r="L349" s="247"/>
      <c r="M349" s="247"/>
      <c r="N349" s="247"/>
      <c r="O349" s="247"/>
      <c r="P349" s="247"/>
      <c r="Q349" s="247"/>
      <c r="R349" s="308">
        <v>0</v>
      </c>
      <c r="S349" s="247"/>
      <c r="T349" s="247"/>
      <c r="U349" s="247"/>
      <c r="V349" s="308">
        <v>0</v>
      </c>
      <c r="W349" s="247"/>
      <c r="X349" s="247"/>
      <c r="Y349" s="247"/>
      <c r="Z349" s="247"/>
      <c r="AA349" s="247"/>
      <c r="AB349" s="247"/>
      <c r="AC349" s="308">
        <v>0</v>
      </c>
      <c r="AD349" s="247"/>
      <c r="AE349" s="247"/>
      <c r="AF349" s="247"/>
      <c r="AG349" s="247"/>
      <c r="AH349" s="247"/>
      <c r="AI349" s="247"/>
      <c r="AJ349" s="247"/>
      <c r="AK349" s="247"/>
      <c r="AL349" s="308">
        <v>0</v>
      </c>
      <c r="AM349" s="247"/>
      <c r="AN349" s="247"/>
      <c r="AO349" s="247"/>
      <c r="AP349" s="247"/>
      <c r="AQ349" s="247"/>
      <c r="AR349" s="308">
        <v>0</v>
      </c>
      <c r="AS349" s="247"/>
      <c r="AT349" s="247"/>
    </row>
    <row r="350" spans="3:46" ht="12.2" customHeight="1" x14ac:dyDescent="0.25">
      <c r="C350" s="256" t="s">
        <v>1622</v>
      </c>
      <c r="D350" s="247"/>
      <c r="E350" s="247"/>
      <c r="F350" s="247"/>
      <c r="G350" s="247"/>
      <c r="H350" s="247"/>
      <c r="I350" s="247"/>
      <c r="J350" s="247"/>
      <c r="K350" s="308">
        <v>0</v>
      </c>
      <c r="L350" s="247"/>
      <c r="M350" s="247"/>
      <c r="N350" s="247"/>
      <c r="O350" s="247"/>
      <c r="P350" s="247"/>
      <c r="Q350" s="247"/>
      <c r="R350" s="308">
        <v>0</v>
      </c>
      <c r="S350" s="247"/>
      <c r="T350" s="247"/>
      <c r="U350" s="247"/>
      <c r="V350" s="308">
        <v>0</v>
      </c>
      <c r="W350" s="247"/>
      <c r="X350" s="247"/>
      <c r="Y350" s="247"/>
      <c r="Z350" s="247"/>
      <c r="AA350" s="247"/>
      <c r="AB350" s="247"/>
      <c r="AC350" s="308">
        <v>0</v>
      </c>
      <c r="AD350" s="247"/>
      <c r="AE350" s="247"/>
      <c r="AF350" s="247"/>
      <c r="AG350" s="247"/>
      <c r="AH350" s="247"/>
      <c r="AI350" s="247"/>
      <c r="AJ350" s="247"/>
      <c r="AK350" s="247"/>
      <c r="AL350" s="308">
        <v>0</v>
      </c>
      <c r="AM350" s="247"/>
      <c r="AN350" s="247"/>
      <c r="AO350" s="247"/>
      <c r="AP350" s="247"/>
      <c r="AQ350" s="247"/>
      <c r="AR350" s="308">
        <v>0</v>
      </c>
      <c r="AS350" s="247"/>
      <c r="AT350" s="247"/>
    </row>
    <row r="351" spans="3:46" ht="12.2" customHeight="1" x14ac:dyDescent="0.25">
      <c r="C351" s="256" t="s">
        <v>1623</v>
      </c>
      <c r="D351" s="247"/>
      <c r="E351" s="247"/>
      <c r="F351" s="247"/>
      <c r="G351" s="247"/>
      <c r="H351" s="247"/>
      <c r="I351" s="247"/>
      <c r="J351" s="247"/>
      <c r="K351" s="308">
        <v>0</v>
      </c>
      <c r="L351" s="247"/>
      <c r="M351" s="247"/>
      <c r="N351" s="247"/>
      <c r="O351" s="247"/>
      <c r="P351" s="247"/>
      <c r="Q351" s="247"/>
      <c r="R351" s="308">
        <v>0</v>
      </c>
      <c r="S351" s="247"/>
      <c r="T351" s="247"/>
      <c r="U351" s="247"/>
      <c r="V351" s="308">
        <v>0</v>
      </c>
      <c r="W351" s="247"/>
      <c r="X351" s="247"/>
      <c r="Y351" s="247"/>
      <c r="Z351" s="247"/>
      <c r="AA351" s="247"/>
      <c r="AB351" s="247"/>
      <c r="AC351" s="308">
        <v>0</v>
      </c>
      <c r="AD351" s="247"/>
      <c r="AE351" s="247"/>
      <c r="AF351" s="247"/>
      <c r="AG351" s="247"/>
      <c r="AH351" s="247"/>
      <c r="AI351" s="247"/>
      <c r="AJ351" s="247"/>
      <c r="AK351" s="247"/>
      <c r="AL351" s="308">
        <v>0</v>
      </c>
      <c r="AM351" s="247"/>
      <c r="AN351" s="247"/>
      <c r="AO351" s="247"/>
      <c r="AP351" s="247"/>
      <c r="AQ351" s="247"/>
      <c r="AR351" s="308">
        <v>0</v>
      </c>
      <c r="AS351" s="247"/>
      <c r="AT351" s="247"/>
    </row>
    <row r="352" spans="3:46" ht="12.2" customHeight="1" x14ac:dyDescent="0.25">
      <c r="C352" s="256" t="s">
        <v>1624</v>
      </c>
      <c r="D352" s="247"/>
      <c r="E352" s="247"/>
      <c r="F352" s="247"/>
      <c r="G352" s="247"/>
      <c r="H352" s="247"/>
      <c r="I352" s="247"/>
      <c r="J352" s="247"/>
      <c r="K352" s="308">
        <v>0</v>
      </c>
      <c r="L352" s="247"/>
      <c r="M352" s="247"/>
      <c r="N352" s="247"/>
      <c r="O352" s="247"/>
      <c r="P352" s="247"/>
      <c r="Q352" s="247"/>
      <c r="R352" s="308">
        <v>0</v>
      </c>
      <c r="S352" s="247"/>
      <c r="T352" s="247"/>
      <c r="U352" s="247"/>
      <c r="V352" s="308">
        <v>0</v>
      </c>
      <c r="W352" s="247"/>
      <c r="X352" s="247"/>
      <c r="Y352" s="247"/>
      <c r="Z352" s="247"/>
      <c r="AA352" s="247"/>
      <c r="AB352" s="247"/>
      <c r="AC352" s="308">
        <v>441684.1</v>
      </c>
      <c r="AD352" s="247"/>
      <c r="AE352" s="247"/>
      <c r="AF352" s="247"/>
      <c r="AG352" s="247"/>
      <c r="AH352" s="247"/>
      <c r="AI352" s="247"/>
      <c r="AJ352" s="247"/>
      <c r="AK352" s="247"/>
      <c r="AL352" s="308">
        <v>0</v>
      </c>
      <c r="AM352" s="247"/>
      <c r="AN352" s="247"/>
      <c r="AO352" s="247"/>
      <c r="AP352" s="247"/>
      <c r="AQ352" s="247"/>
      <c r="AR352" s="308">
        <v>441684.1</v>
      </c>
      <c r="AS352" s="247"/>
      <c r="AT352" s="247"/>
    </row>
    <row r="353" spans="3:46" ht="12.2" customHeight="1" x14ac:dyDescent="0.25">
      <c r="C353" s="256" t="s">
        <v>1625</v>
      </c>
      <c r="D353" s="247"/>
      <c r="E353" s="247"/>
      <c r="F353" s="247"/>
      <c r="G353" s="247"/>
      <c r="H353" s="247"/>
      <c r="I353" s="247"/>
      <c r="J353" s="247"/>
      <c r="K353" s="308">
        <v>0</v>
      </c>
      <c r="L353" s="247"/>
      <c r="M353" s="247"/>
      <c r="N353" s="247"/>
      <c r="O353" s="247"/>
      <c r="P353" s="247"/>
      <c r="Q353" s="247"/>
      <c r="R353" s="308">
        <v>0</v>
      </c>
      <c r="S353" s="247"/>
      <c r="T353" s="247"/>
      <c r="U353" s="247"/>
      <c r="V353" s="308">
        <v>0</v>
      </c>
      <c r="W353" s="247"/>
      <c r="X353" s="247"/>
      <c r="Y353" s="247"/>
      <c r="Z353" s="247"/>
      <c r="AA353" s="247"/>
      <c r="AB353" s="247"/>
      <c r="AC353" s="308">
        <v>0</v>
      </c>
      <c r="AD353" s="247"/>
      <c r="AE353" s="247"/>
      <c r="AF353" s="247"/>
      <c r="AG353" s="247"/>
      <c r="AH353" s="247"/>
      <c r="AI353" s="247"/>
      <c r="AJ353" s="247"/>
      <c r="AK353" s="247"/>
      <c r="AL353" s="308">
        <v>0</v>
      </c>
      <c r="AM353" s="247"/>
      <c r="AN353" s="247"/>
      <c r="AO353" s="247"/>
      <c r="AP353" s="247"/>
      <c r="AQ353" s="247"/>
      <c r="AR353" s="308">
        <v>0</v>
      </c>
      <c r="AS353" s="247"/>
      <c r="AT353" s="247"/>
    </row>
    <row r="354" spans="3:46" ht="12.2" customHeight="1" x14ac:dyDescent="0.25">
      <c r="C354" s="256" t="s">
        <v>1626</v>
      </c>
      <c r="D354" s="247"/>
      <c r="E354" s="247"/>
      <c r="F354" s="247"/>
      <c r="G354" s="247"/>
      <c r="H354" s="247"/>
      <c r="I354" s="247"/>
      <c r="J354" s="247"/>
      <c r="K354" s="308">
        <v>0</v>
      </c>
      <c r="L354" s="247"/>
      <c r="M354" s="247"/>
      <c r="N354" s="247"/>
      <c r="O354" s="247"/>
      <c r="P354" s="247"/>
      <c r="Q354" s="247"/>
      <c r="R354" s="308">
        <v>0</v>
      </c>
      <c r="S354" s="247"/>
      <c r="T354" s="247"/>
      <c r="U354" s="247"/>
      <c r="V354" s="308">
        <v>0</v>
      </c>
      <c r="W354" s="247"/>
      <c r="X354" s="247"/>
      <c r="Y354" s="247"/>
      <c r="Z354" s="247"/>
      <c r="AA354" s="247"/>
      <c r="AB354" s="247"/>
      <c r="AC354" s="308">
        <v>0</v>
      </c>
      <c r="AD354" s="247"/>
      <c r="AE354" s="247"/>
      <c r="AF354" s="247"/>
      <c r="AG354" s="247"/>
      <c r="AH354" s="247"/>
      <c r="AI354" s="247"/>
      <c r="AJ354" s="247"/>
      <c r="AK354" s="247"/>
      <c r="AL354" s="308">
        <v>0</v>
      </c>
      <c r="AM354" s="247"/>
      <c r="AN354" s="247"/>
      <c r="AO354" s="247"/>
      <c r="AP354" s="247"/>
      <c r="AQ354" s="247"/>
      <c r="AR354" s="308">
        <v>0</v>
      </c>
      <c r="AS354" s="247"/>
      <c r="AT354" s="247"/>
    </row>
    <row r="355" spans="3:46" ht="12.2" customHeight="1" x14ac:dyDescent="0.25">
      <c r="C355" s="256" t="s">
        <v>1627</v>
      </c>
      <c r="D355" s="247"/>
      <c r="E355" s="247"/>
      <c r="F355" s="247"/>
      <c r="G355" s="247"/>
      <c r="H355" s="247"/>
      <c r="I355" s="247"/>
      <c r="J355" s="247"/>
      <c r="K355" s="308">
        <v>0</v>
      </c>
      <c r="L355" s="247"/>
      <c r="M355" s="247"/>
      <c r="N355" s="247"/>
      <c r="O355" s="247"/>
      <c r="P355" s="247"/>
      <c r="Q355" s="247"/>
      <c r="R355" s="308">
        <v>0</v>
      </c>
      <c r="S355" s="247"/>
      <c r="T355" s="247"/>
      <c r="U355" s="247"/>
      <c r="V355" s="308">
        <v>0</v>
      </c>
      <c r="W355" s="247"/>
      <c r="X355" s="247"/>
      <c r="Y355" s="247"/>
      <c r="Z355" s="247"/>
      <c r="AA355" s="247"/>
      <c r="AB355" s="247"/>
      <c r="AC355" s="308">
        <v>0</v>
      </c>
      <c r="AD355" s="247"/>
      <c r="AE355" s="247"/>
      <c r="AF355" s="247"/>
      <c r="AG355" s="247"/>
      <c r="AH355" s="247"/>
      <c r="AI355" s="247"/>
      <c r="AJ355" s="247"/>
      <c r="AK355" s="247"/>
      <c r="AL355" s="308">
        <v>0</v>
      </c>
      <c r="AM355" s="247"/>
      <c r="AN355" s="247"/>
      <c r="AO355" s="247"/>
      <c r="AP355" s="247"/>
      <c r="AQ355" s="247"/>
      <c r="AR355" s="308">
        <v>0</v>
      </c>
      <c r="AS355" s="247"/>
      <c r="AT355" s="247"/>
    </row>
    <row r="356" spans="3:46" ht="12.2" customHeight="1" x14ac:dyDescent="0.25">
      <c r="C356" s="256" t="s">
        <v>1628</v>
      </c>
      <c r="D356" s="247"/>
      <c r="E356" s="247"/>
      <c r="F356" s="247"/>
      <c r="G356" s="247"/>
      <c r="H356" s="247"/>
      <c r="I356" s="247"/>
      <c r="J356" s="247"/>
      <c r="K356" s="308">
        <v>1282063.28</v>
      </c>
      <c r="L356" s="247"/>
      <c r="M356" s="247"/>
      <c r="N356" s="247"/>
      <c r="O356" s="247"/>
      <c r="P356" s="247"/>
      <c r="Q356" s="247"/>
      <c r="R356" s="308">
        <v>0</v>
      </c>
      <c r="S356" s="247"/>
      <c r="T356" s="247"/>
      <c r="U356" s="247"/>
      <c r="V356" s="308">
        <v>0</v>
      </c>
      <c r="W356" s="247"/>
      <c r="X356" s="247"/>
      <c r="Y356" s="247"/>
      <c r="Z356" s="247"/>
      <c r="AA356" s="247"/>
      <c r="AB356" s="247"/>
      <c r="AC356" s="308">
        <v>0</v>
      </c>
      <c r="AD356" s="247"/>
      <c r="AE356" s="247"/>
      <c r="AF356" s="247"/>
      <c r="AG356" s="247"/>
      <c r="AH356" s="247"/>
      <c r="AI356" s="247"/>
      <c r="AJ356" s="247"/>
      <c r="AK356" s="247"/>
      <c r="AL356" s="308">
        <v>0</v>
      </c>
      <c r="AM356" s="247"/>
      <c r="AN356" s="247"/>
      <c r="AO356" s="247"/>
      <c r="AP356" s="247"/>
      <c r="AQ356" s="247"/>
      <c r="AR356" s="308">
        <v>1282063.28</v>
      </c>
      <c r="AS356" s="247"/>
      <c r="AT356" s="247"/>
    </row>
    <row r="357" spans="3:46" ht="12.2" customHeight="1" x14ac:dyDescent="0.25">
      <c r="C357" s="256" t="s">
        <v>1629</v>
      </c>
      <c r="D357" s="247"/>
      <c r="E357" s="247"/>
      <c r="F357" s="247"/>
      <c r="G357" s="247"/>
      <c r="H357" s="247"/>
      <c r="I357" s="247"/>
      <c r="J357" s="247"/>
      <c r="K357" s="308">
        <v>0</v>
      </c>
      <c r="L357" s="247"/>
      <c r="M357" s="247"/>
      <c r="N357" s="247"/>
      <c r="O357" s="247"/>
      <c r="P357" s="247"/>
      <c r="Q357" s="247"/>
      <c r="R357" s="308">
        <v>0</v>
      </c>
      <c r="S357" s="247"/>
      <c r="T357" s="247"/>
      <c r="U357" s="247"/>
      <c r="V357" s="308">
        <v>0</v>
      </c>
      <c r="W357" s="247"/>
      <c r="X357" s="247"/>
      <c r="Y357" s="247"/>
      <c r="Z357" s="247"/>
      <c r="AA357" s="247"/>
      <c r="AB357" s="247"/>
      <c r="AC357" s="308">
        <v>0</v>
      </c>
      <c r="AD357" s="247"/>
      <c r="AE357" s="247"/>
      <c r="AF357" s="247"/>
      <c r="AG357" s="247"/>
      <c r="AH357" s="247"/>
      <c r="AI357" s="247"/>
      <c r="AJ357" s="247"/>
      <c r="AK357" s="247"/>
      <c r="AL357" s="308">
        <v>0</v>
      </c>
      <c r="AM357" s="247"/>
      <c r="AN357" s="247"/>
      <c r="AO357" s="247"/>
      <c r="AP357" s="247"/>
      <c r="AQ357" s="247"/>
      <c r="AR357" s="308">
        <v>0</v>
      </c>
      <c r="AS357" s="247"/>
      <c r="AT357" s="247"/>
    </row>
    <row r="358" spans="3:46" ht="12.2" customHeight="1" x14ac:dyDescent="0.25">
      <c r="C358" s="256" t="s">
        <v>1630</v>
      </c>
      <c r="D358" s="247"/>
      <c r="E358" s="247"/>
      <c r="F358" s="247"/>
      <c r="G358" s="247"/>
      <c r="H358" s="247"/>
      <c r="I358" s="247"/>
      <c r="J358" s="247"/>
      <c r="K358" s="308">
        <v>0</v>
      </c>
      <c r="L358" s="247"/>
      <c r="M358" s="247"/>
      <c r="N358" s="247"/>
      <c r="O358" s="247"/>
      <c r="P358" s="247"/>
      <c r="Q358" s="247"/>
      <c r="R358" s="308">
        <v>0</v>
      </c>
      <c r="S358" s="247"/>
      <c r="T358" s="247"/>
      <c r="U358" s="247"/>
      <c r="V358" s="308">
        <v>0</v>
      </c>
      <c r="W358" s="247"/>
      <c r="X358" s="247"/>
      <c r="Y358" s="247"/>
      <c r="Z358" s="247"/>
      <c r="AA358" s="247"/>
      <c r="AB358" s="247"/>
      <c r="AC358" s="308">
        <v>0</v>
      </c>
      <c r="AD358" s="247"/>
      <c r="AE358" s="247"/>
      <c r="AF358" s="247"/>
      <c r="AG358" s="247"/>
      <c r="AH358" s="247"/>
      <c r="AI358" s="247"/>
      <c r="AJ358" s="247"/>
      <c r="AK358" s="247"/>
      <c r="AL358" s="308">
        <v>0</v>
      </c>
      <c r="AM358" s="247"/>
      <c r="AN358" s="247"/>
      <c r="AO358" s="247"/>
      <c r="AP358" s="247"/>
      <c r="AQ358" s="247"/>
      <c r="AR358" s="308">
        <v>0</v>
      </c>
      <c r="AS358" s="247"/>
      <c r="AT358" s="247"/>
    </row>
    <row r="359" spans="3:46" ht="12.2" customHeight="1" x14ac:dyDescent="0.25">
      <c r="C359" s="256" t="s">
        <v>1631</v>
      </c>
      <c r="D359" s="247"/>
      <c r="E359" s="247"/>
      <c r="F359" s="247"/>
      <c r="G359" s="247"/>
      <c r="H359" s="247"/>
      <c r="I359" s="247"/>
      <c r="J359" s="247"/>
      <c r="K359" s="308">
        <v>0</v>
      </c>
      <c r="L359" s="247"/>
      <c r="M359" s="247"/>
      <c r="N359" s="247"/>
      <c r="O359" s="247"/>
      <c r="P359" s="247"/>
      <c r="Q359" s="247"/>
      <c r="R359" s="308">
        <v>0</v>
      </c>
      <c r="S359" s="247"/>
      <c r="T359" s="247"/>
      <c r="U359" s="247"/>
      <c r="V359" s="308">
        <v>0</v>
      </c>
      <c r="W359" s="247"/>
      <c r="X359" s="247"/>
      <c r="Y359" s="247"/>
      <c r="Z359" s="247"/>
      <c r="AA359" s="247"/>
      <c r="AB359" s="247"/>
      <c r="AC359" s="308">
        <v>0</v>
      </c>
      <c r="AD359" s="247"/>
      <c r="AE359" s="247"/>
      <c r="AF359" s="247"/>
      <c r="AG359" s="247"/>
      <c r="AH359" s="247"/>
      <c r="AI359" s="247"/>
      <c r="AJ359" s="247"/>
      <c r="AK359" s="247"/>
      <c r="AL359" s="308">
        <v>0</v>
      </c>
      <c r="AM359" s="247"/>
      <c r="AN359" s="247"/>
      <c r="AO359" s="247"/>
      <c r="AP359" s="247"/>
      <c r="AQ359" s="247"/>
      <c r="AR359" s="308">
        <v>0</v>
      </c>
      <c r="AS359" s="247"/>
      <c r="AT359" s="247"/>
    </row>
    <row r="360" spans="3:46" ht="12.2" customHeight="1" x14ac:dyDescent="0.25">
      <c r="C360" s="256" t="s">
        <v>1632</v>
      </c>
      <c r="D360" s="247"/>
      <c r="E360" s="247"/>
      <c r="F360" s="247"/>
      <c r="G360" s="247"/>
      <c r="H360" s="247"/>
      <c r="I360" s="247"/>
      <c r="J360" s="247"/>
      <c r="K360" s="308">
        <v>0</v>
      </c>
      <c r="L360" s="247"/>
      <c r="M360" s="247"/>
      <c r="N360" s="247"/>
      <c r="O360" s="247"/>
      <c r="P360" s="247"/>
      <c r="Q360" s="247"/>
      <c r="R360" s="308">
        <v>0</v>
      </c>
      <c r="S360" s="247"/>
      <c r="T360" s="247"/>
      <c r="U360" s="247"/>
      <c r="V360" s="308">
        <v>0</v>
      </c>
      <c r="W360" s="247"/>
      <c r="X360" s="247"/>
      <c r="Y360" s="247"/>
      <c r="Z360" s="247"/>
      <c r="AA360" s="247"/>
      <c r="AB360" s="247"/>
      <c r="AC360" s="308">
        <v>0</v>
      </c>
      <c r="AD360" s="247"/>
      <c r="AE360" s="247"/>
      <c r="AF360" s="247"/>
      <c r="AG360" s="247"/>
      <c r="AH360" s="247"/>
      <c r="AI360" s="247"/>
      <c r="AJ360" s="247"/>
      <c r="AK360" s="247"/>
      <c r="AL360" s="308">
        <v>0</v>
      </c>
      <c r="AM360" s="247"/>
      <c r="AN360" s="247"/>
      <c r="AO360" s="247"/>
      <c r="AP360" s="247"/>
      <c r="AQ360" s="247"/>
      <c r="AR360" s="308">
        <v>0</v>
      </c>
      <c r="AS360" s="247"/>
      <c r="AT360" s="247"/>
    </row>
    <row r="361" spans="3:46" ht="12.2" customHeight="1" x14ac:dyDescent="0.25">
      <c r="C361" s="256" t="s">
        <v>1633</v>
      </c>
      <c r="D361" s="247"/>
      <c r="E361" s="247"/>
      <c r="F361" s="247"/>
      <c r="G361" s="247"/>
      <c r="H361" s="247"/>
      <c r="I361" s="247"/>
      <c r="J361" s="247"/>
      <c r="K361" s="308">
        <v>0</v>
      </c>
      <c r="L361" s="247"/>
      <c r="M361" s="247"/>
      <c r="N361" s="247"/>
      <c r="O361" s="247"/>
      <c r="P361" s="247"/>
      <c r="Q361" s="247"/>
      <c r="R361" s="308">
        <v>0</v>
      </c>
      <c r="S361" s="247"/>
      <c r="T361" s="247"/>
      <c r="U361" s="247"/>
      <c r="V361" s="308">
        <v>0</v>
      </c>
      <c r="W361" s="247"/>
      <c r="X361" s="247"/>
      <c r="Y361" s="247"/>
      <c r="Z361" s="247"/>
      <c r="AA361" s="247"/>
      <c r="AB361" s="247"/>
      <c r="AC361" s="308">
        <v>0</v>
      </c>
      <c r="AD361" s="247"/>
      <c r="AE361" s="247"/>
      <c r="AF361" s="247"/>
      <c r="AG361" s="247"/>
      <c r="AH361" s="247"/>
      <c r="AI361" s="247"/>
      <c r="AJ361" s="247"/>
      <c r="AK361" s="247"/>
      <c r="AL361" s="308">
        <v>0</v>
      </c>
      <c r="AM361" s="247"/>
      <c r="AN361" s="247"/>
      <c r="AO361" s="247"/>
      <c r="AP361" s="247"/>
      <c r="AQ361" s="247"/>
      <c r="AR361" s="308">
        <v>0</v>
      </c>
      <c r="AS361" s="247"/>
      <c r="AT361" s="247"/>
    </row>
    <row r="362" spans="3:46" ht="12.2" customHeight="1" x14ac:dyDescent="0.25">
      <c r="C362" s="256" t="s">
        <v>1641</v>
      </c>
      <c r="D362" s="247"/>
      <c r="E362" s="247"/>
      <c r="F362" s="247"/>
      <c r="G362" s="247"/>
      <c r="H362" s="247"/>
      <c r="I362" s="247"/>
      <c r="J362" s="247"/>
      <c r="K362" s="308">
        <v>0</v>
      </c>
      <c r="L362" s="247"/>
      <c r="M362" s="247"/>
      <c r="N362" s="247"/>
      <c r="O362" s="247"/>
      <c r="P362" s="247"/>
      <c r="Q362" s="247"/>
      <c r="R362" s="308">
        <v>0</v>
      </c>
      <c r="S362" s="247"/>
      <c r="T362" s="247"/>
      <c r="U362" s="247"/>
      <c r="V362" s="308">
        <v>0</v>
      </c>
      <c r="W362" s="247"/>
      <c r="X362" s="247"/>
      <c r="Y362" s="247"/>
      <c r="Z362" s="247"/>
      <c r="AA362" s="247"/>
      <c r="AB362" s="247"/>
      <c r="AC362" s="308">
        <v>0</v>
      </c>
      <c r="AD362" s="247"/>
      <c r="AE362" s="247"/>
      <c r="AF362" s="247"/>
      <c r="AG362" s="247"/>
      <c r="AH362" s="247"/>
      <c r="AI362" s="247"/>
      <c r="AJ362" s="247"/>
      <c r="AK362" s="247"/>
      <c r="AL362" s="308">
        <v>0</v>
      </c>
      <c r="AM362" s="247"/>
      <c r="AN362" s="247"/>
      <c r="AO362" s="247"/>
      <c r="AP362" s="247"/>
      <c r="AQ362" s="247"/>
      <c r="AR362" s="308">
        <v>0</v>
      </c>
      <c r="AS362" s="247"/>
      <c r="AT362" s="247"/>
    </row>
    <row r="363" spans="3:46" ht="12.2" customHeight="1" x14ac:dyDescent="0.25">
      <c r="C363" s="281" t="s">
        <v>96</v>
      </c>
      <c r="D363" s="247"/>
      <c r="E363" s="247"/>
      <c r="F363" s="247"/>
      <c r="G363" s="247"/>
      <c r="H363" s="247"/>
      <c r="I363" s="247"/>
      <c r="J363" s="247"/>
      <c r="K363" s="310">
        <v>1282063.28</v>
      </c>
      <c r="L363" s="311"/>
      <c r="M363" s="311"/>
      <c r="N363" s="311"/>
      <c r="O363" s="311"/>
      <c r="P363" s="311"/>
      <c r="Q363" s="311"/>
      <c r="R363" s="310">
        <v>0</v>
      </c>
      <c r="S363" s="311"/>
      <c r="T363" s="311"/>
      <c r="U363" s="311"/>
      <c r="V363" s="310">
        <v>0</v>
      </c>
      <c r="W363" s="311"/>
      <c r="X363" s="311"/>
      <c r="Y363" s="311"/>
      <c r="Z363" s="311"/>
      <c r="AA363" s="311"/>
      <c r="AB363" s="311"/>
      <c r="AC363" s="310">
        <v>441684.1</v>
      </c>
      <c r="AD363" s="311"/>
      <c r="AE363" s="311"/>
      <c r="AF363" s="311"/>
      <c r="AG363" s="311"/>
      <c r="AH363" s="311"/>
      <c r="AI363" s="311"/>
      <c r="AJ363" s="311"/>
      <c r="AK363" s="311"/>
      <c r="AL363" s="310">
        <v>0</v>
      </c>
      <c r="AM363" s="311"/>
      <c r="AN363" s="311"/>
      <c r="AO363" s="311"/>
      <c r="AP363" s="311"/>
      <c r="AQ363" s="311"/>
      <c r="AR363" s="310">
        <v>1723747.38</v>
      </c>
      <c r="AS363" s="311"/>
      <c r="AT363" s="311"/>
    </row>
    <row r="364" spans="3:46" ht="12.2" customHeight="1" x14ac:dyDescent="0.25">
      <c r="C364" s="284" t="s">
        <v>1370</v>
      </c>
      <c r="D364" s="247"/>
      <c r="E364" s="247"/>
      <c r="F364" s="247"/>
      <c r="G364" s="247"/>
      <c r="H364" s="247"/>
      <c r="I364" s="247"/>
      <c r="J364" s="247"/>
      <c r="K364" s="250" t="s">
        <v>1370</v>
      </c>
      <c r="L364" s="247"/>
      <c r="M364" s="247"/>
      <c r="N364" s="247"/>
      <c r="O364" s="247"/>
      <c r="P364" s="247"/>
      <c r="Q364" s="247"/>
      <c r="R364" s="250" t="s">
        <v>1370</v>
      </c>
      <c r="S364" s="247"/>
      <c r="T364" s="247"/>
      <c r="U364" s="247"/>
      <c r="V364" s="250" t="s">
        <v>1370</v>
      </c>
      <c r="W364" s="247"/>
      <c r="X364" s="247"/>
      <c r="Y364" s="247"/>
      <c r="Z364" s="247"/>
      <c r="AA364" s="247"/>
      <c r="AB364" s="247"/>
      <c r="AC364" s="250" t="s">
        <v>1370</v>
      </c>
      <c r="AD364" s="247"/>
      <c r="AE364" s="247"/>
      <c r="AF364" s="247"/>
      <c r="AG364" s="247"/>
      <c r="AH364" s="247"/>
      <c r="AI364" s="247"/>
      <c r="AJ364" s="247"/>
      <c r="AK364" s="247"/>
      <c r="AL364" s="250" t="s">
        <v>1370</v>
      </c>
      <c r="AM364" s="247"/>
      <c r="AN364" s="247"/>
      <c r="AO364" s="247"/>
      <c r="AP364" s="247"/>
      <c r="AQ364" s="247"/>
      <c r="AR364" s="250" t="s">
        <v>1370</v>
      </c>
      <c r="AS364" s="247"/>
      <c r="AT364" s="247"/>
    </row>
    <row r="365" spans="3:46" ht="12.2" customHeight="1" x14ac:dyDescent="0.25">
      <c r="C365" s="281" t="s">
        <v>1637</v>
      </c>
      <c r="D365" s="247"/>
      <c r="E365" s="247"/>
      <c r="F365" s="247"/>
      <c r="G365" s="247"/>
      <c r="H365" s="247"/>
      <c r="I365" s="247"/>
      <c r="J365" s="247"/>
      <c r="K365" s="267" t="s">
        <v>1370</v>
      </c>
      <c r="L365" s="247"/>
      <c r="M365" s="247"/>
      <c r="N365" s="247"/>
      <c r="O365" s="247"/>
      <c r="P365" s="247"/>
      <c r="Q365" s="247"/>
      <c r="R365" s="267" t="s">
        <v>1370</v>
      </c>
      <c r="S365" s="247"/>
      <c r="T365" s="247"/>
      <c r="U365" s="247"/>
      <c r="V365" s="267" t="s">
        <v>1370</v>
      </c>
      <c r="W365" s="247"/>
      <c r="X365" s="247"/>
      <c r="Y365" s="247"/>
      <c r="Z365" s="247"/>
      <c r="AA365" s="247"/>
      <c r="AB365" s="247"/>
      <c r="AC365" s="267" t="s">
        <v>1370</v>
      </c>
      <c r="AD365" s="247"/>
      <c r="AE365" s="247"/>
      <c r="AF365" s="247"/>
      <c r="AG365" s="247"/>
      <c r="AH365" s="247"/>
      <c r="AI365" s="247"/>
      <c r="AJ365" s="247"/>
      <c r="AK365" s="247"/>
      <c r="AL365" s="267" t="s">
        <v>1370</v>
      </c>
      <c r="AM365" s="247"/>
      <c r="AN365" s="247"/>
      <c r="AO365" s="247"/>
      <c r="AP365" s="247"/>
      <c r="AQ365" s="247"/>
      <c r="AR365" s="267" t="s">
        <v>1370</v>
      </c>
      <c r="AS365" s="247"/>
      <c r="AT365" s="247"/>
    </row>
    <row r="366" spans="3:46" ht="12.2" customHeight="1" x14ac:dyDescent="0.25">
      <c r="C366" s="281" t="s">
        <v>1644</v>
      </c>
      <c r="D366" s="247"/>
      <c r="E366" s="247"/>
      <c r="F366" s="247"/>
      <c r="G366" s="247"/>
      <c r="H366" s="247"/>
      <c r="I366" s="247"/>
      <c r="J366" s="247"/>
      <c r="K366" s="267" t="s">
        <v>1370</v>
      </c>
      <c r="L366" s="247"/>
      <c r="M366" s="247"/>
      <c r="N366" s="247"/>
      <c r="O366" s="247"/>
      <c r="P366" s="247"/>
      <c r="Q366" s="247"/>
      <c r="R366" s="267" t="s">
        <v>1370</v>
      </c>
      <c r="S366" s="247"/>
      <c r="T366" s="247"/>
      <c r="U366" s="247"/>
      <c r="V366" s="267" t="s">
        <v>1370</v>
      </c>
      <c r="W366" s="247"/>
      <c r="X366" s="247"/>
      <c r="Y366" s="247"/>
      <c r="Z366" s="247"/>
      <c r="AA366" s="247"/>
      <c r="AB366" s="247"/>
      <c r="AC366" s="267" t="s">
        <v>1370</v>
      </c>
      <c r="AD366" s="247"/>
      <c r="AE366" s="247"/>
      <c r="AF366" s="247"/>
      <c r="AG366" s="247"/>
      <c r="AH366" s="247"/>
      <c r="AI366" s="247"/>
      <c r="AJ366" s="247"/>
      <c r="AK366" s="247"/>
      <c r="AL366" s="267" t="s">
        <v>1370</v>
      </c>
      <c r="AM366" s="247"/>
      <c r="AN366" s="247"/>
      <c r="AO366" s="247"/>
      <c r="AP366" s="247"/>
      <c r="AQ366" s="247"/>
      <c r="AR366" s="267" t="s">
        <v>1370</v>
      </c>
      <c r="AS366" s="247"/>
      <c r="AT366" s="247"/>
    </row>
    <row r="367" spans="3:46" ht="12.2" customHeight="1" x14ac:dyDescent="0.25">
      <c r="C367" s="286" t="s">
        <v>1639</v>
      </c>
      <c r="D367" s="247"/>
      <c r="E367" s="247"/>
      <c r="F367" s="247"/>
      <c r="G367" s="247"/>
      <c r="H367" s="247"/>
      <c r="I367" s="247"/>
      <c r="J367" s="247"/>
      <c r="K367" s="309" t="s">
        <v>1334</v>
      </c>
      <c r="L367" s="291"/>
      <c r="M367" s="291"/>
      <c r="N367" s="291"/>
      <c r="O367" s="291"/>
      <c r="P367" s="291"/>
      <c r="Q367" s="291"/>
      <c r="R367" s="309" t="s">
        <v>1333</v>
      </c>
      <c r="S367" s="291"/>
      <c r="T367" s="291"/>
      <c r="U367" s="291"/>
      <c r="V367" s="309" t="s">
        <v>1343</v>
      </c>
      <c r="W367" s="291"/>
      <c r="X367" s="291"/>
      <c r="Y367" s="291"/>
      <c r="Z367" s="291"/>
      <c r="AA367" s="291"/>
      <c r="AB367" s="291"/>
      <c r="AC367" s="309" t="s">
        <v>1341</v>
      </c>
      <c r="AD367" s="291"/>
      <c r="AE367" s="291"/>
      <c r="AF367" s="291"/>
      <c r="AG367" s="291"/>
      <c r="AH367" s="291"/>
      <c r="AI367" s="291"/>
      <c r="AJ367" s="291"/>
      <c r="AK367" s="291"/>
      <c r="AL367" s="309" t="s">
        <v>94</v>
      </c>
      <c r="AM367" s="291"/>
      <c r="AN367" s="291"/>
      <c r="AO367" s="291"/>
      <c r="AP367" s="291"/>
      <c r="AQ367" s="291"/>
      <c r="AR367" s="309" t="s">
        <v>96</v>
      </c>
      <c r="AS367" s="291"/>
      <c r="AT367" s="291"/>
    </row>
    <row r="368" spans="3:46" ht="12.2" customHeight="1" x14ac:dyDescent="0.25">
      <c r="C368" s="256" t="s">
        <v>1640</v>
      </c>
      <c r="D368" s="247"/>
      <c r="E368" s="247"/>
      <c r="F368" s="247"/>
      <c r="G368" s="247"/>
      <c r="H368" s="247"/>
      <c r="I368" s="247"/>
      <c r="J368" s="247"/>
      <c r="K368" s="308">
        <v>1</v>
      </c>
      <c r="L368" s="247"/>
      <c r="M368" s="247"/>
      <c r="N368" s="247"/>
      <c r="O368" s="247"/>
      <c r="P368" s="247"/>
      <c r="Q368" s="247"/>
      <c r="R368" s="308">
        <v>0</v>
      </c>
      <c r="S368" s="247"/>
      <c r="T368" s="247"/>
      <c r="U368" s="247"/>
      <c r="V368" s="308">
        <v>0</v>
      </c>
      <c r="W368" s="247"/>
      <c r="X368" s="247"/>
      <c r="Y368" s="247"/>
      <c r="Z368" s="247"/>
      <c r="AA368" s="247"/>
      <c r="AB368" s="247"/>
      <c r="AC368" s="308">
        <v>0</v>
      </c>
      <c r="AD368" s="247"/>
      <c r="AE368" s="247"/>
      <c r="AF368" s="247"/>
      <c r="AG368" s="247"/>
      <c r="AH368" s="247"/>
      <c r="AI368" s="247"/>
      <c r="AJ368" s="247"/>
      <c r="AK368" s="247"/>
      <c r="AL368" s="308">
        <v>0</v>
      </c>
      <c r="AM368" s="247"/>
      <c r="AN368" s="247"/>
      <c r="AO368" s="247"/>
      <c r="AP368" s="247"/>
      <c r="AQ368" s="247"/>
      <c r="AR368" s="308">
        <v>1</v>
      </c>
      <c r="AS368" s="247"/>
      <c r="AT368" s="247"/>
    </row>
    <row r="369" spans="3:46" ht="12.2" customHeight="1" x14ac:dyDescent="0.25">
      <c r="C369" s="256" t="s">
        <v>1622</v>
      </c>
      <c r="D369" s="247"/>
      <c r="E369" s="247"/>
      <c r="F369" s="247"/>
      <c r="G369" s="247"/>
      <c r="H369" s="247"/>
      <c r="I369" s="247"/>
      <c r="J369" s="247"/>
      <c r="K369" s="308">
        <v>0</v>
      </c>
      <c r="L369" s="247"/>
      <c r="M369" s="247"/>
      <c r="N369" s="247"/>
      <c r="O369" s="247"/>
      <c r="P369" s="247"/>
      <c r="Q369" s="247"/>
      <c r="R369" s="308">
        <v>0</v>
      </c>
      <c r="S369" s="247"/>
      <c r="T369" s="247"/>
      <c r="U369" s="247"/>
      <c r="V369" s="308">
        <v>0</v>
      </c>
      <c r="W369" s="247"/>
      <c r="X369" s="247"/>
      <c r="Y369" s="247"/>
      <c r="Z369" s="247"/>
      <c r="AA369" s="247"/>
      <c r="AB369" s="247"/>
      <c r="AC369" s="308">
        <v>0</v>
      </c>
      <c r="AD369" s="247"/>
      <c r="AE369" s="247"/>
      <c r="AF369" s="247"/>
      <c r="AG369" s="247"/>
      <c r="AH369" s="247"/>
      <c r="AI369" s="247"/>
      <c r="AJ369" s="247"/>
      <c r="AK369" s="247"/>
      <c r="AL369" s="308">
        <v>0</v>
      </c>
      <c r="AM369" s="247"/>
      <c r="AN369" s="247"/>
      <c r="AO369" s="247"/>
      <c r="AP369" s="247"/>
      <c r="AQ369" s="247"/>
      <c r="AR369" s="308">
        <v>0</v>
      </c>
      <c r="AS369" s="247"/>
      <c r="AT369" s="247"/>
    </row>
    <row r="370" spans="3:46" ht="12.2" customHeight="1" x14ac:dyDescent="0.25">
      <c r="C370" s="256" t="s">
        <v>1623</v>
      </c>
      <c r="D370" s="247"/>
      <c r="E370" s="247"/>
      <c r="F370" s="247"/>
      <c r="G370" s="247"/>
      <c r="H370" s="247"/>
      <c r="I370" s="247"/>
      <c r="J370" s="247"/>
      <c r="K370" s="308">
        <v>0</v>
      </c>
      <c r="L370" s="247"/>
      <c r="M370" s="247"/>
      <c r="N370" s="247"/>
      <c r="O370" s="247"/>
      <c r="P370" s="247"/>
      <c r="Q370" s="247"/>
      <c r="R370" s="308">
        <v>0</v>
      </c>
      <c r="S370" s="247"/>
      <c r="T370" s="247"/>
      <c r="U370" s="247"/>
      <c r="V370" s="308">
        <v>0</v>
      </c>
      <c r="W370" s="247"/>
      <c r="X370" s="247"/>
      <c r="Y370" s="247"/>
      <c r="Z370" s="247"/>
      <c r="AA370" s="247"/>
      <c r="AB370" s="247"/>
      <c r="AC370" s="308">
        <v>0</v>
      </c>
      <c r="AD370" s="247"/>
      <c r="AE370" s="247"/>
      <c r="AF370" s="247"/>
      <c r="AG370" s="247"/>
      <c r="AH370" s="247"/>
      <c r="AI370" s="247"/>
      <c r="AJ370" s="247"/>
      <c r="AK370" s="247"/>
      <c r="AL370" s="308">
        <v>0</v>
      </c>
      <c r="AM370" s="247"/>
      <c r="AN370" s="247"/>
      <c r="AO370" s="247"/>
      <c r="AP370" s="247"/>
      <c r="AQ370" s="247"/>
      <c r="AR370" s="308">
        <v>0</v>
      </c>
      <c r="AS370" s="247"/>
      <c r="AT370" s="247"/>
    </row>
    <row r="371" spans="3:46" ht="12.2" customHeight="1" x14ac:dyDescent="0.25">
      <c r="C371" s="256" t="s">
        <v>1624</v>
      </c>
      <c r="D371" s="247"/>
      <c r="E371" s="247"/>
      <c r="F371" s="247"/>
      <c r="G371" s="247"/>
      <c r="H371" s="247"/>
      <c r="I371" s="247"/>
      <c r="J371" s="247"/>
      <c r="K371" s="308">
        <v>0</v>
      </c>
      <c r="L371" s="247"/>
      <c r="M371" s="247"/>
      <c r="N371" s="247"/>
      <c r="O371" s="247"/>
      <c r="P371" s="247"/>
      <c r="Q371" s="247"/>
      <c r="R371" s="308">
        <v>0</v>
      </c>
      <c r="S371" s="247"/>
      <c r="T371" s="247"/>
      <c r="U371" s="247"/>
      <c r="V371" s="308">
        <v>0</v>
      </c>
      <c r="W371" s="247"/>
      <c r="X371" s="247"/>
      <c r="Y371" s="247"/>
      <c r="Z371" s="247"/>
      <c r="AA371" s="247"/>
      <c r="AB371" s="247"/>
      <c r="AC371" s="308">
        <v>0</v>
      </c>
      <c r="AD371" s="247"/>
      <c r="AE371" s="247"/>
      <c r="AF371" s="247"/>
      <c r="AG371" s="247"/>
      <c r="AH371" s="247"/>
      <c r="AI371" s="247"/>
      <c r="AJ371" s="247"/>
      <c r="AK371" s="247"/>
      <c r="AL371" s="308">
        <v>0</v>
      </c>
      <c r="AM371" s="247"/>
      <c r="AN371" s="247"/>
      <c r="AO371" s="247"/>
      <c r="AP371" s="247"/>
      <c r="AQ371" s="247"/>
      <c r="AR371" s="308">
        <v>0</v>
      </c>
      <c r="AS371" s="247"/>
      <c r="AT371" s="247"/>
    </row>
    <row r="372" spans="3:46" ht="12.2" customHeight="1" x14ac:dyDescent="0.25">
      <c r="C372" s="256" t="s">
        <v>1625</v>
      </c>
      <c r="D372" s="247"/>
      <c r="E372" s="247"/>
      <c r="F372" s="247"/>
      <c r="G372" s="247"/>
      <c r="H372" s="247"/>
      <c r="I372" s="247"/>
      <c r="J372" s="247"/>
      <c r="K372" s="308">
        <v>0</v>
      </c>
      <c r="L372" s="247"/>
      <c r="M372" s="247"/>
      <c r="N372" s="247"/>
      <c r="O372" s="247"/>
      <c r="P372" s="247"/>
      <c r="Q372" s="247"/>
      <c r="R372" s="308">
        <v>0</v>
      </c>
      <c r="S372" s="247"/>
      <c r="T372" s="247"/>
      <c r="U372" s="247"/>
      <c r="V372" s="308">
        <v>0</v>
      </c>
      <c r="W372" s="247"/>
      <c r="X372" s="247"/>
      <c r="Y372" s="247"/>
      <c r="Z372" s="247"/>
      <c r="AA372" s="247"/>
      <c r="AB372" s="247"/>
      <c r="AC372" s="308">
        <v>275610.25</v>
      </c>
      <c r="AD372" s="247"/>
      <c r="AE372" s="247"/>
      <c r="AF372" s="247"/>
      <c r="AG372" s="247"/>
      <c r="AH372" s="247"/>
      <c r="AI372" s="247"/>
      <c r="AJ372" s="247"/>
      <c r="AK372" s="247"/>
      <c r="AL372" s="308">
        <v>0</v>
      </c>
      <c r="AM372" s="247"/>
      <c r="AN372" s="247"/>
      <c r="AO372" s="247"/>
      <c r="AP372" s="247"/>
      <c r="AQ372" s="247"/>
      <c r="AR372" s="308">
        <v>275610.25</v>
      </c>
      <c r="AS372" s="247"/>
      <c r="AT372" s="247"/>
    </row>
    <row r="373" spans="3:46" ht="12.2" customHeight="1" x14ac:dyDescent="0.25">
      <c r="C373" s="256" t="s">
        <v>1626</v>
      </c>
      <c r="D373" s="247"/>
      <c r="E373" s="247"/>
      <c r="F373" s="247"/>
      <c r="G373" s="247"/>
      <c r="H373" s="247"/>
      <c r="I373" s="247"/>
      <c r="J373" s="247"/>
      <c r="K373" s="308">
        <v>0</v>
      </c>
      <c r="L373" s="247"/>
      <c r="M373" s="247"/>
      <c r="N373" s="247"/>
      <c r="O373" s="247"/>
      <c r="P373" s="247"/>
      <c r="Q373" s="247"/>
      <c r="R373" s="308">
        <v>0</v>
      </c>
      <c r="S373" s="247"/>
      <c r="T373" s="247"/>
      <c r="U373" s="247"/>
      <c r="V373" s="308">
        <v>0</v>
      </c>
      <c r="W373" s="247"/>
      <c r="X373" s="247"/>
      <c r="Y373" s="247"/>
      <c r="Z373" s="247"/>
      <c r="AA373" s="247"/>
      <c r="AB373" s="247"/>
      <c r="AC373" s="308">
        <v>0</v>
      </c>
      <c r="AD373" s="247"/>
      <c r="AE373" s="247"/>
      <c r="AF373" s="247"/>
      <c r="AG373" s="247"/>
      <c r="AH373" s="247"/>
      <c r="AI373" s="247"/>
      <c r="AJ373" s="247"/>
      <c r="AK373" s="247"/>
      <c r="AL373" s="308">
        <v>0</v>
      </c>
      <c r="AM373" s="247"/>
      <c r="AN373" s="247"/>
      <c r="AO373" s="247"/>
      <c r="AP373" s="247"/>
      <c r="AQ373" s="247"/>
      <c r="AR373" s="308">
        <v>0</v>
      </c>
      <c r="AS373" s="247"/>
      <c r="AT373" s="247"/>
    </row>
    <row r="374" spans="3:46" ht="12.2" customHeight="1" x14ac:dyDescent="0.25">
      <c r="C374" s="256" t="s">
        <v>1627</v>
      </c>
      <c r="D374" s="247"/>
      <c r="E374" s="247"/>
      <c r="F374" s="247"/>
      <c r="G374" s="247"/>
      <c r="H374" s="247"/>
      <c r="I374" s="247"/>
      <c r="J374" s="247"/>
      <c r="K374" s="308">
        <v>0</v>
      </c>
      <c r="L374" s="247"/>
      <c r="M374" s="247"/>
      <c r="N374" s="247"/>
      <c r="O374" s="247"/>
      <c r="P374" s="247"/>
      <c r="Q374" s="247"/>
      <c r="R374" s="308">
        <v>0</v>
      </c>
      <c r="S374" s="247"/>
      <c r="T374" s="247"/>
      <c r="U374" s="247"/>
      <c r="V374" s="308">
        <v>0</v>
      </c>
      <c r="W374" s="247"/>
      <c r="X374" s="247"/>
      <c r="Y374" s="247"/>
      <c r="Z374" s="247"/>
      <c r="AA374" s="247"/>
      <c r="AB374" s="247"/>
      <c r="AC374" s="308">
        <v>0</v>
      </c>
      <c r="AD374" s="247"/>
      <c r="AE374" s="247"/>
      <c r="AF374" s="247"/>
      <c r="AG374" s="247"/>
      <c r="AH374" s="247"/>
      <c r="AI374" s="247"/>
      <c r="AJ374" s="247"/>
      <c r="AK374" s="247"/>
      <c r="AL374" s="308">
        <v>0</v>
      </c>
      <c r="AM374" s="247"/>
      <c r="AN374" s="247"/>
      <c r="AO374" s="247"/>
      <c r="AP374" s="247"/>
      <c r="AQ374" s="247"/>
      <c r="AR374" s="308">
        <v>0</v>
      </c>
      <c r="AS374" s="247"/>
      <c r="AT374" s="247"/>
    </row>
    <row r="375" spans="3:46" ht="12.2" customHeight="1" x14ac:dyDescent="0.25">
      <c r="C375" s="256" t="s">
        <v>1628</v>
      </c>
      <c r="D375" s="247"/>
      <c r="E375" s="247"/>
      <c r="F375" s="247"/>
      <c r="G375" s="247"/>
      <c r="H375" s="247"/>
      <c r="I375" s="247"/>
      <c r="J375" s="247"/>
      <c r="K375" s="308">
        <v>2078343.89</v>
      </c>
      <c r="L375" s="247"/>
      <c r="M375" s="247"/>
      <c r="N375" s="247"/>
      <c r="O375" s="247"/>
      <c r="P375" s="247"/>
      <c r="Q375" s="247"/>
      <c r="R375" s="308">
        <v>0</v>
      </c>
      <c r="S375" s="247"/>
      <c r="T375" s="247"/>
      <c r="U375" s="247"/>
      <c r="V375" s="308">
        <v>259404.42</v>
      </c>
      <c r="W375" s="247"/>
      <c r="X375" s="247"/>
      <c r="Y375" s="247"/>
      <c r="Z375" s="247"/>
      <c r="AA375" s="247"/>
      <c r="AB375" s="247"/>
      <c r="AC375" s="308">
        <v>0</v>
      </c>
      <c r="AD375" s="247"/>
      <c r="AE375" s="247"/>
      <c r="AF375" s="247"/>
      <c r="AG375" s="247"/>
      <c r="AH375" s="247"/>
      <c r="AI375" s="247"/>
      <c r="AJ375" s="247"/>
      <c r="AK375" s="247"/>
      <c r="AL375" s="308">
        <v>0</v>
      </c>
      <c r="AM375" s="247"/>
      <c r="AN375" s="247"/>
      <c r="AO375" s="247"/>
      <c r="AP375" s="247"/>
      <c r="AQ375" s="247"/>
      <c r="AR375" s="308">
        <v>2337748.31</v>
      </c>
      <c r="AS375" s="247"/>
      <c r="AT375" s="247"/>
    </row>
    <row r="376" spans="3:46" ht="12.2" customHeight="1" x14ac:dyDescent="0.25">
      <c r="C376" s="256" t="s">
        <v>1629</v>
      </c>
      <c r="D376" s="247"/>
      <c r="E376" s="247"/>
      <c r="F376" s="247"/>
      <c r="G376" s="247"/>
      <c r="H376" s="247"/>
      <c r="I376" s="247"/>
      <c r="J376" s="247"/>
      <c r="K376" s="308">
        <v>746303.99</v>
      </c>
      <c r="L376" s="247"/>
      <c r="M376" s="247"/>
      <c r="N376" s="247"/>
      <c r="O376" s="247"/>
      <c r="P376" s="247"/>
      <c r="Q376" s="247"/>
      <c r="R376" s="308">
        <v>0</v>
      </c>
      <c r="S376" s="247"/>
      <c r="T376" s="247"/>
      <c r="U376" s="247"/>
      <c r="V376" s="308">
        <v>0</v>
      </c>
      <c r="W376" s="247"/>
      <c r="X376" s="247"/>
      <c r="Y376" s="247"/>
      <c r="Z376" s="247"/>
      <c r="AA376" s="247"/>
      <c r="AB376" s="247"/>
      <c r="AC376" s="308">
        <v>2312321.2799999998</v>
      </c>
      <c r="AD376" s="247"/>
      <c r="AE376" s="247"/>
      <c r="AF376" s="247"/>
      <c r="AG376" s="247"/>
      <c r="AH376" s="247"/>
      <c r="AI376" s="247"/>
      <c r="AJ376" s="247"/>
      <c r="AK376" s="247"/>
      <c r="AL376" s="308">
        <v>0</v>
      </c>
      <c r="AM376" s="247"/>
      <c r="AN376" s="247"/>
      <c r="AO376" s="247"/>
      <c r="AP376" s="247"/>
      <c r="AQ376" s="247"/>
      <c r="AR376" s="308">
        <v>3058625.27</v>
      </c>
      <c r="AS376" s="247"/>
      <c r="AT376" s="247"/>
    </row>
    <row r="377" spans="3:46" ht="12.2" customHeight="1" x14ac:dyDescent="0.25">
      <c r="C377" s="256" t="s">
        <v>1630</v>
      </c>
      <c r="D377" s="247"/>
      <c r="E377" s="247"/>
      <c r="F377" s="247"/>
      <c r="G377" s="247"/>
      <c r="H377" s="247"/>
      <c r="I377" s="247"/>
      <c r="J377" s="247"/>
      <c r="K377" s="308">
        <v>0</v>
      </c>
      <c r="L377" s="247"/>
      <c r="M377" s="247"/>
      <c r="N377" s="247"/>
      <c r="O377" s="247"/>
      <c r="P377" s="247"/>
      <c r="Q377" s="247"/>
      <c r="R377" s="308">
        <v>0</v>
      </c>
      <c r="S377" s="247"/>
      <c r="T377" s="247"/>
      <c r="U377" s="247"/>
      <c r="V377" s="308">
        <v>0</v>
      </c>
      <c r="W377" s="247"/>
      <c r="X377" s="247"/>
      <c r="Y377" s="247"/>
      <c r="Z377" s="247"/>
      <c r="AA377" s="247"/>
      <c r="AB377" s="247"/>
      <c r="AC377" s="308">
        <v>0</v>
      </c>
      <c r="AD377" s="247"/>
      <c r="AE377" s="247"/>
      <c r="AF377" s="247"/>
      <c r="AG377" s="247"/>
      <c r="AH377" s="247"/>
      <c r="AI377" s="247"/>
      <c r="AJ377" s="247"/>
      <c r="AK377" s="247"/>
      <c r="AL377" s="308">
        <v>0</v>
      </c>
      <c r="AM377" s="247"/>
      <c r="AN377" s="247"/>
      <c r="AO377" s="247"/>
      <c r="AP377" s="247"/>
      <c r="AQ377" s="247"/>
      <c r="AR377" s="308">
        <v>0</v>
      </c>
      <c r="AS377" s="247"/>
      <c r="AT377" s="247"/>
    </row>
    <row r="378" spans="3:46" ht="12.2" customHeight="1" x14ac:dyDescent="0.25">
      <c r="C378" s="256" t="s">
        <v>1631</v>
      </c>
      <c r="D378" s="247"/>
      <c r="E378" s="247"/>
      <c r="F378" s="247"/>
      <c r="G378" s="247"/>
      <c r="H378" s="247"/>
      <c r="I378" s="247"/>
      <c r="J378" s="247"/>
      <c r="K378" s="308">
        <v>973460.96</v>
      </c>
      <c r="L378" s="247"/>
      <c r="M378" s="247"/>
      <c r="N378" s="247"/>
      <c r="O378" s="247"/>
      <c r="P378" s="247"/>
      <c r="Q378" s="247"/>
      <c r="R378" s="308">
        <v>0</v>
      </c>
      <c r="S378" s="247"/>
      <c r="T378" s="247"/>
      <c r="U378" s="247"/>
      <c r="V378" s="308">
        <v>0</v>
      </c>
      <c r="W378" s="247"/>
      <c r="X378" s="247"/>
      <c r="Y378" s="247"/>
      <c r="Z378" s="247"/>
      <c r="AA378" s="247"/>
      <c r="AB378" s="247"/>
      <c r="AC378" s="308">
        <v>405402.64</v>
      </c>
      <c r="AD378" s="247"/>
      <c r="AE378" s="247"/>
      <c r="AF378" s="247"/>
      <c r="AG378" s="247"/>
      <c r="AH378" s="247"/>
      <c r="AI378" s="247"/>
      <c r="AJ378" s="247"/>
      <c r="AK378" s="247"/>
      <c r="AL378" s="308">
        <v>0</v>
      </c>
      <c r="AM378" s="247"/>
      <c r="AN378" s="247"/>
      <c r="AO378" s="247"/>
      <c r="AP378" s="247"/>
      <c r="AQ378" s="247"/>
      <c r="AR378" s="308">
        <v>1378863.6</v>
      </c>
      <c r="AS378" s="247"/>
      <c r="AT378" s="247"/>
    </row>
    <row r="379" spans="3:46" ht="12.2" customHeight="1" x14ac:dyDescent="0.25">
      <c r="C379" s="256" t="s">
        <v>1632</v>
      </c>
      <c r="D379" s="247"/>
      <c r="E379" s="247"/>
      <c r="F379" s="247"/>
      <c r="G379" s="247"/>
      <c r="H379" s="247"/>
      <c r="I379" s="247"/>
      <c r="J379" s="247"/>
      <c r="K379" s="308">
        <v>0</v>
      </c>
      <c r="L379" s="247"/>
      <c r="M379" s="247"/>
      <c r="N379" s="247"/>
      <c r="O379" s="247"/>
      <c r="P379" s="247"/>
      <c r="Q379" s="247"/>
      <c r="R379" s="308">
        <v>0</v>
      </c>
      <c r="S379" s="247"/>
      <c r="T379" s="247"/>
      <c r="U379" s="247"/>
      <c r="V379" s="308">
        <v>0</v>
      </c>
      <c r="W379" s="247"/>
      <c r="X379" s="247"/>
      <c r="Y379" s="247"/>
      <c r="Z379" s="247"/>
      <c r="AA379" s="247"/>
      <c r="AB379" s="247"/>
      <c r="AC379" s="308">
        <v>0</v>
      </c>
      <c r="AD379" s="247"/>
      <c r="AE379" s="247"/>
      <c r="AF379" s="247"/>
      <c r="AG379" s="247"/>
      <c r="AH379" s="247"/>
      <c r="AI379" s="247"/>
      <c r="AJ379" s="247"/>
      <c r="AK379" s="247"/>
      <c r="AL379" s="308">
        <v>0</v>
      </c>
      <c r="AM379" s="247"/>
      <c r="AN379" s="247"/>
      <c r="AO379" s="247"/>
      <c r="AP379" s="247"/>
      <c r="AQ379" s="247"/>
      <c r="AR379" s="308">
        <v>0</v>
      </c>
      <c r="AS379" s="247"/>
      <c r="AT379" s="247"/>
    </row>
    <row r="380" spans="3:46" ht="12.2" customHeight="1" x14ac:dyDescent="0.25">
      <c r="C380" s="256" t="s">
        <v>1633</v>
      </c>
      <c r="D380" s="247"/>
      <c r="E380" s="247"/>
      <c r="F380" s="247"/>
      <c r="G380" s="247"/>
      <c r="H380" s="247"/>
      <c r="I380" s="247"/>
      <c r="J380" s="247"/>
      <c r="K380" s="308">
        <v>768889.13</v>
      </c>
      <c r="L380" s="247"/>
      <c r="M380" s="247"/>
      <c r="N380" s="247"/>
      <c r="O380" s="247"/>
      <c r="P380" s="247"/>
      <c r="Q380" s="247"/>
      <c r="R380" s="308">
        <v>0</v>
      </c>
      <c r="S380" s="247"/>
      <c r="T380" s="247"/>
      <c r="U380" s="247"/>
      <c r="V380" s="308">
        <v>0</v>
      </c>
      <c r="W380" s="247"/>
      <c r="X380" s="247"/>
      <c r="Y380" s="247"/>
      <c r="Z380" s="247"/>
      <c r="AA380" s="247"/>
      <c r="AB380" s="247"/>
      <c r="AC380" s="308">
        <v>0</v>
      </c>
      <c r="AD380" s="247"/>
      <c r="AE380" s="247"/>
      <c r="AF380" s="247"/>
      <c r="AG380" s="247"/>
      <c r="AH380" s="247"/>
      <c r="AI380" s="247"/>
      <c r="AJ380" s="247"/>
      <c r="AK380" s="247"/>
      <c r="AL380" s="308">
        <v>0</v>
      </c>
      <c r="AM380" s="247"/>
      <c r="AN380" s="247"/>
      <c r="AO380" s="247"/>
      <c r="AP380" s="247"/>
      <c r="AQ380" s="247"/>
      <c r="AR380" s="308">
        <v>768889.13</v>
      </c>
      <c r="AS380" s="247"/>
      <c r="AT380" s="247"/>
    </row>
    <row r="381" spans="3:46" ht="12.2" customHeight="1" x14ac:dyDescent="0.25">
      <c r="C381" s="256" t="s">
        <v>1641</v>
      </c>
      <c r="D381" s="247"/>
      <c r="E381" s="247"/>
      <c r="F381" s="247"/>
      <c r="G381" s="247"/>
      <c r="H381" s="247"/>
      <c r="I381" s="247"/>
      <c r="J381" s="247"/>
      <c r="K381" s="308">
        <v>0</v>
      </c>
      <c r="L381" s="247"/>
      <c r="M381" s="247"/>
      <c r="N381" s="247"/>
      <c r="O381" s="247"/>
      <c r="P381" s="247"/>
      <c r="Q381" s="247"/>
      <c r="R381" s="308">
        <v>0</v>
      </c>
      <c r="S381" s="247"/>
      <c r="T381" s="247"/>
      <c r="U381" s="247"/>
      <c r="V381" s="308">
        <v>0</v>
      </c>
      <c r="W381" s="247"/>
      <c r="X381" s="247"/>
      <c r="Y381" s="247"/>
      <c r="Z381" s="247"/>
      <c r="AA381" s="247"/>
      <c r="AB381" s="247"/>
      <c r="AC381" s="308">
        <v>0</v>
      </c>
      <c r="AD381" s="247"/>
      <c r="AE381" s="247"/>
      <c r="AF381" s="247"/>
      <c r="AG381" s="247"/>
      <c r="AH381" s="247"/>
      <c r="AI381" s="247"/>
      <c r="AJ381" s="247"/>
      <c r="AK381" s="247"/>
      <c r="AL381" s="308">
        <v>0</v>
      </c>
      <c r="AM381" s="247"/>
      <c r="AN381" s="247"/>
      <c r="AO381" s="247"/>
      <c r="AP381" s="247"/>
      <c r="AQ381" s="247"/>
      <c r="AR381" s="308">
        <v>0</v>
      </c>
      <c r="AS381" s="247"/>
      <c r="AT381" s="247"/>
    </row>
    <row r="382" spans="3:46" ht="12.2" customHeight="1" x14ac:dyDescent="0.25">
      <c r="C382" s="281" t="s">
        <v>96</v>
      </c>
      <c r="D382" s="247"/>
      <c r="E382" s="247"/>
      <c r="F382" s="247"/>
      <c r="G382" s="247"/>
      <c r="H382" s="247"/>
      <c r="I382" s="247"/>
      <c r="J382" s="247"/>
      <c r="K382" s="310">
        <v>4566998.97</v>
      </c>
      <c r="L382" s="311"/>
      <c r="M382" s="311"/>
      <c r="N382" s="311"/>
      <c r="O382" s="311"/>
      <c r="P382" s="311"/>
      <c r="Q382" s="311"/>
      <c r="R382" s="310">
        <v>0</v>
      </c>
      <c r="S382" s="311"/>
      <c r="T382" s="311"/>
      <c r="U382" s="311"/>
      <c r="V382" s="310">
        <v>259404.42</v>
      </c>
      <c r="W382" s="311"/>
      <c r="X382" s="311"/>
      <c r="Y382" s="311"/>
      <c r="Z382" s="311"/>
      <c r="AA382" s="311"/>
      <c r="AB382" s="311"/>
      <c r="AC382" s="310">
        <v>2993334.17</v>
      </c>
      <c r="AD382" s="311"/>
      <c r="AE382" s="311"/>
      <c r="AF382" s="311"/>
      <c r="AG382" s="311"/>
      <c r="AH382" s="311"/>
      <c r="AI382" s="311"/>
      <c r="AJ382" s="311"/>
      <c r="AK382" s="311"/>
      <c r="AL382" s="310">
        <v>0</v>
      </c>
      <c r="AM382" s="311"/>
      <c r="AN382" s="311"/>
      <c r="AO382" s="311"/>
      <c r="AP382" s="311"/>
      <c r="AQ382" s="311"/>
      <c r="AR382" s="310">
        <v>7819737.5599999996</v>
      </c>
      <c r="AS382" s="311"/>
      <c r="AT382" s="311"/>
    </row>
    <row r="383" spans="3:46" ht="12.2" customHeight="1" x14ac:dyDescent="0.25">
      <c r="C383" s="284" t="s">
        <v>1370</v>
      </c>
      <c r="D383" s="247"/>
      <c r="E383" s="247"/>
      <c r="F383" s="247"/>
      <c r="G383" s="247"/>
      <c r="H383" s="247"/>
      <c r="I383" s="247"/>
      <c r="J383" s="247"/>
      <c r="K383" s="250" t="s">
        <v>1370</v>
      </c>
      <c r="L383" s="247"/>
      <c r="M383" s="247"/>
      <c r="N383" s="247"/>
      <c r="O383" s="247"/>
      <c r="P383" s="247"/>
      <c r="Q383" s="247"/>
      <c r="R383" s="250" t="s">
        <v>1370</v>
      </c>
      <c r="S383" s="247"/>
      <c r="T383" s="247"/>
      <c r="U383" s="247"/>
      <c r="V383" s="250" t="s">
        <v>1370</v>
      </c>
      <c r="W383" s="247"/>
      <c r="X383" s="247"/>
      <c r="Y383" s="247"/>
      <c r="Z383" s="247"/>
      <c r="AA383" s="247"/>
      <c r="AB383" s="247"/>
      <c r="AC383" s="250" t="s">
        <v>1370</v>
      </c>
      <c r="AD383" s="247"/>
      <c r="AE383" s="247"/>
      <c r="AF383" s="247"/>
      <c r="AG383" s="247"/>
      <c r="AH383" s="247"/>
      <c r="AI383" s="247"/>
      <c r="AJ383" s="247"/>
      <c r="AK383" s="247"/>
      <c r="AL383" s="250" t="s">
        <v>1370</v>
      </c>
      <c r="AM383" s="247"/>
      <c r="AN383" s="247"/>
      <c r="AO383" s="247"/>
      <c r="AP383" s="247"/>
      <c r="AQ383" s="247"/>
      <c r="AR383" s="250" t="s">
        <v>1370</v>
      </c>
      <c r="AS383" s="247"/>
      <c r="AT383" s="247"/>
    </row>
    <row r="384" spans="3:46" ht="12.2" customHeight="1" thickBot="1" x14ac:dyDescent="0.3">
      <c r="C384" s="281" t="s">
        <v>96</v>
      </c>
      <c r="D384" s="247"/>
      <c r="E384" s="247"/>
      <c r="F384" s="247"/>
      <c r="G384" s="247"/>
      <c r="H384" s="247"/>
      <c r="I384" s="247"/>
      <c r="J384" s="247"/>
      <c r="K384" s="312">
        <v>5624329387.4399996</v>
      </c>
      <c r="L384" s="264"/>
      <c r="M384" s="264"/>
      <c r="N384" s="264"/>
      <c r="O384" s="264"/>
      <c r="P384" s="264"/>
      <c r="Q384" s="264"/>
      <c r="R384" s="312">
        <v>367296656.44</v>
      </c>
      <c r="S384" s="264"/>
      <c r="T384" s="264"/>
      <c r="U384" s="264"/>
      <c r="V384" s="312">
        <v>300743673.56999999</v>
      </c>
      <c r="W384" s="264"/>
      <c r="X384" s="264"/>
      <c r="Y384" s="264"/>
      <c r="Z384" s="264"/>
      <c r="AA384" s="264"/>
      <c r="AB384" s="264"/>
      <c r="AC384" s="312">
        <v>4755368312.1499996</v>
      </c>
      <c r="AD384" s="264"/>
      <c r="AE384" s="264"/>
      <c r="AF384" s="264"/>
      <c r="AG384" s="264"/>
      <c r="AH384" s="264"/>
      <c r="AI384" s="264"/>
      <c r="AJ384" s="264"/>
      <c r="AK384" s="264"/>
      <c r="AL384" s="312">
        <v>0</v>
      </c>
      <c r="AM384" s="264"/>
      <c r="AN384" s="264"/>
      <c r="AO384" s="264"/>
      <c r="AP384" s="264"/>
      <c r="AQ384" s="264"/>
      <c r="AR384" s="312">
        <v>11047738029.6</v>
      </c>
      <c r="AS384" s="264"/>
      <c r="AT384" s="264"/>
    </row>
    <row r="385" spans="4:52" ht="201.6" hidden="1" customHeight="1" thickTop="1" x14ac:dyDescent="0.25"/>
    <row r="386" spans="4:52" ht="8.4499999999999993" customHeight="1" thickTop="1" x14ac:dyDescent="0.25"/>
    <row r="387" spans="4:52" ht="14.25" customHeight="1" x14ac:dyDescent="0.25"/>
    <row r="388" spans="4:52" ht="11.85" customHeight="1" x14ac:dyDescent="0.25">
      <c r="D388" s="313" t="s">
        <v>1682</v>
      </c>
      <c r="E388" s="247"/>
      <c r="F388" s="247"/>
      <c r="G388" s="247"/>
      <c r="H388" s="247"/>
      <c r="I388" s="247"/>
      <c r="J388" s="247"/>
      <c r="K388" s="247"/>
      <c r="L388" s="247"/>
      <c r="M388" s="247"/>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row>
    <row r="389" spans="4:52" ht="3" customHeight="1" x14ac:dyDescent="0.25"/>
    <row r="390" spans="4:52" ht="12.2" customHeight="1" x14ac:dyDescent="0.25">
      <c r="D390" s="314" t="s">
        <v>1620</v>
      </c>
      <c r="E390" s="247"/>
      <c r="F390" s="247"/>
      <c r="G390" s="247"/>
      <c r="H390" s="247"/>
      <c r="I390" s="309" t="s">
        <v>1645</v>
      </c>
      <c r="J390" s="291"/>
      <c r="K390" s="291"/>
      <c r="L390" s="291"/>
      <c r="M390" s="291"/>
      <c r="N390" s="309" t="s">
        <v>1646</v>
      </c>
      <c r="O390" s="291"/>
      <c r="P390" s="291"/>
      <c r="Q390" s="291"/>
      <c r="R390" s="291"/>
      <c r="S390" s="309" t="s">
        <v>1647</v>
      </c>
      <c r="T390" s="291"/>
      <c r="U390" s="291"/>
      <c r="V390" s="291"/>
      <c r="W390" s="309" t="s">
        <v>1648</v>
      </c>
      <c r="X390" s="291"/>
      <c r="Y390" s="291"/>
      <c r="Z390" s="291"/>
      <c r="AA390" s="291"/>
      <c r="AB390" s="309" t="s">
        <v>1649</v>
      </c>
      <c r="AC390" s="291"/>
      <c r="AD390" s="291"/>
      <c r="AE390" s="291"/>
      <c r="AF390" s="291"/>
      <c r="AG390" s="291"/>
      <c r="AH390" s="291"/>
      <c r="AI390" s="291"/>
      <c r="AJ390" s="291"/>
      <c r="AK390" s="309" t="s">
        <v>1650</v>
      </c>
      <c r="AL390" s="291"/>
      <c r="AM390" s="291"/>
      <c r="AN390" s="291"/>
      <c r="AO390" s="291"/>
      <c r="AP390" s="309" t="s">
        <v>1651</v>
      </c>
      <c r="AQ390" s="291"/>
      <c r="AR390" s="291"/>
      <c r="AS390" s="309" t="s">
        <v>96</v>
      </c>
      <c r="AT390" s="291"/>
      <c r="AU390" s="291"/>
    </row>
    <row r="391" spans="4:52" ht="12.2" customHeight="1" x14ac:dyDescent="0.25">
      <c r="D391" s="256" t="s">
        <v>1621</v>
      </c>
      <c r="E391" s="247"/>
      <c r="F391" s="247"/>
      <c r="G391" s="247"/>
      <c r="H391" s="247"/>
      <c r="I391" s="308">
        <v>14807051.99</v>
      </c>
      <c r="J391" s="247"/>
      <c r="K391" s="247"/>
      <c r="L391" s="247"/>
      <c r="M391" s="247"/>
      <c r="N391" s="308">
        <v>5386489.3499999996</v>
      </c>
      <c r="O391" s="247"/>
      <c r="P391" s="247"/>
      <c r="Q391" s="247"/>
      <c r="R391" s="247"/>
      <c r="S391" s="308">
        <v>10543010.289999999</v>
      </c>
      <c r="T391" s="247"/>
      <c r="U391" s="247"/>
      <c r="V391" s="247"/>
      <c r="W391" s="308">
        <v>24278347.09</v>
      </c>
      <c r="X391" s="247"/>
      <c r="Y391" s="247"/>
      <c r="Z391" s="247"/>
      <c r="AA391" s="247"/>
      <c r="AB391" s="308">
        <v>55027857.770000003</v>
      </c>
      <c r="AC391" s="247"/>
      <c r="AD391" s="247"/>
      <c r="AE391" s="247"/>
      <c r="AF391" s="247"/>
      <c r="AG391" s="247"/>
      <c r="AH391" s="247"/>
      <c r="AI391" s="247"/>
      <c r="AJ391" s="247"/>
      <c r="AK391" s="308">
        <v>166173023.25999999</v>
      </c>
      <c r="AL391" s="247"/>
      <c r="AM391" s="247"/>
      <c r="AN391" s="247"/>
      <c r="AO391" s="247"/>
      <c r="AP391" s="308">
        <v>409135421.5</v>
      </c>
      <c r="AQ391" s="247"/>
      <c r="AR391" s="247"/>
      <c r="AS391" s="308">
        <v>685351201.25</v>
      </c>
      <c r="AT391" s="247"/>
      <c r="AU391" s="247"/>
    </row>
    <row r="392" spans="4:52" ht="12.2" customHeight="1" x14ac:dyDescent="0.25">
      <c r="D392" s="256" t="s">
        <v>1622</v>
      </c>
      <c r="E392" s="247"/>
      <c r="F392" s="247"/>
      <c r="G392" s="247"/>
      <c r="H392" s="247"/>
      <c r="I392" s="308">
        <v>12037987.82</v>
      </c>
      <c r="J392" s="247"/>
      <c r="K392" s="247"/>
      <c r="L392" s="247"/>
      <c r="M392" s="247"/>
      <c r="N392" s="308">
        <v>4648942.3</v>
      </c>
      <c r="O392" s="247"/>
      <c r="P392" s="247"/>
      <c r="Q392" s="247"/>
      <c r="R392" s="247"/>
      <c r="S392" s="308">
        <v>6377541.9900000002</v>
      </c>
      <c r="T392" s="247"/>
      <c r="U392" s="247"/>
      <c r="V392" s="247"/>
      <c r="W392" s="308">
        <v>11700034.57</v>
      </c>
      <c r="X392" s="247"/>
      <c r="Y392" s="247"/>
      <c r="Z392" s="247"/>
      <c r="AA392" s="247"/>
      <c r="AB392" s="308">
        <v>36241600.840000004</v>
      </c>
      <c r="AC392" s="247"/>
      <c r="AD392" s="247"/>
      <c r="AE392" s="247"/>
      <c r="AF392" s="247"/>
      <c r="AG392" s="247"/>
      <c r="AH392" s="247"/>
      <c r="AI392" s="247"/>
      <c r="AJ392" s="247"/>
      <c r="AK392" s="308">
        <v>124797083.53</v>
      </c>
      <c r="AL392" s="247"/>
      <c r="AM392" s="247"/>
      <c r="AN392" s="247"/>
      <c r="AO392" s="247"/>
      <c r="AP392" s="308">
        <v>256514865.59999999</v>
      </c>
      <c r="AQ392" s="247"/>
      <c r="AR392" s="247"/>
      <c r="AS392" s="308">
        <v>452318056.64999998</v>
      </c>
      <c r="AT392" s="247"/>
      <c r="AU392" s="247"/>
    </row>
    <row r="393" spans="4:52" ht="12.2" customHeight="1" x14ac:dyDescent="0.25">
      <c r="D393" s="256" t="s">
        <v>1623</v>
      </c>
      <c r="E393" s="247"/>
      <c r="F393" s="247"/>
      <c r="G393" s="247"/>
      <c r="H393" s="247"/>
      <c r="I393" s="308">
        <v>16954107.710000001</v>
      </c>
      <c r="J393" s="247"/>
      <c r="K393" s="247"/>
      <c r="L393" s="247"/>
      <c r="M393" s="247"/>
      <c r="N393" s="308">
        <v>2131680.83</v>
      </c>
      <c r="O393" s="247"/>
      <c r="P393" s="247"/>
      <c r="Q393" s="247"/>
      <c r="R393" s="247"/>
      <c r="S393" s="308">
        <v>10406797.380000001</v>
      </c>
      <c r="T393" s="247"/>
      <c r="U393" s="247"/>
      <c r="V393" s="247"/>
      <c r="W393" s="308">
        <v>26706113.539999999</v>
      </c>
      <c r="X393" s="247"/>
      <c r="Y393" s="247"/>
      <c r="Z393" s="247"/>
      <c r="AA393" s="247"/>
      <c r="AB393" s="308">
        <v>53931670.329999998</v>
      </c>
      <c r="AC393" s="247"/>
      <c r="AD393" s="247"/>
      <c r="AE393" s="247"/>
      <c r="AF393" s="247"/>
      <c r="AG393" s="247"/>
      <c r="AH393" s="247"/>
      <c r="AI393" s="247"/>
      <c r="AJ393" s="247"/>
      <c r="AK393" s="308">
        <v>170888134.62</v>
      </c>
      <c r="AL393" s="247"/>
      <c r="AM393" s="247"/>
      <c r="AN393" s="247"/>
      <c r="AO393" s="247"/>
      <c r="AP393" s="308">
        <v>361382546.88999999</v>
      </c>
      <c r="AQ393" s="247"/>
      <c r="AR393" s="247"/>
      <c r="AS393" s="308">
        <v>642401051.29999995</v>
      </c>
      <c r="AT393" s="247"/>
      <c r="AU393" s="247"/>
    </row>
    <row r="394" spans="4:52" ht="12.2" customHeight="1" x14ac:dyDescent="0.25">
      <c r="D394" s="256" t="s">
        <v>1624</v>
      </c>
      <c r="E394" s="247"/>
      <c r="F394" s="247"/>
      <c r="G394" s="247"/>
      <c r="H394" s="247"/>
      <c r="I394" s="308">
        <v>41267880.630000003</v>
      </c>
      <c r="J394" s="247"/>
      <c r="K394" s="247"/>
      <c r="L394" s="247"/>
      <c r="M394" s="247"/>
      <c r="N394" s="308">
        <v>2883092.33</v>
      </c>
      <c r="O394" s="247"/>
      <c r="P394" s="247"/>
      <c r="Q394" s="247"/>
      <c r="R394" s="247"/>
      <c r="S394" s="308">
        <v>19728864.649999999</v>
      </c>
      <c r="T394" s="247"/>
      <c r="U394" s="247"/>
      <c r="V394" s="247"/>
      <c r="W394" s="308">
        <v>36715956.950000003</v>
      </c>
      <c r="X394" s="247"/>
      <c r="Y394" s="247"/>
      <c r="Z394" s="247"/>
      <c r="AA394" s="247"/>
      <c r="AB394" s="308">
        <v>95949821.849999994</v>
      </c>
      <c r="AC394" s="247"/>
      <c r="AD394" s="247"/>
      <c r="AE394" s="247"/>
      <c r="AF394" s="247"/>
      <c r="AG394" s="247"/>
      <c r="AH394" s="247"/>
      <c r="AI394" s="247"/>
      <c r="AJ394" s="247"/>
      <c r="AK394" s="308">
        <v>229775158.96000001</v>
      </c>
      <c r="AL394" s="247"/>
      <c r="AM394" s="247"/>
      <c r="AN394" s="247"/>
      <c r="AO394" s="247"/>
      <c r="AP394" s="308">
        <v>498937049.27999997</v>
      </c>
      <c r="AQ394" s="247"/>
      <c r="AR394" s="247"/>
      <c r="AS394" s="308">
        <v>925257824.64999998</v>
      </c>
      <c r="AT394" s="247"/>
      <c r="AU394" s="247"/>
    </row>
    <row r="395" spans="4:52" ht="12.2" customHeight="1" x14ac:dyDescent="0.25">
      <c r="D395" s="256" t="s">
        <v>1625</v>
      </c>
      <c r="E395" s="247"/>
      <c r="F395" s="247"/>
      <c r="G395" s="247"/>
      <c r="H395" s="247"/>
      <c r="I395" s="308">
        <v>46357854.560000002</v>
      </c>
      <c r="J395" s="247"/>
      <c r="K395" s="247"/>
      <c r="L395" s="247"/>
      <c r="M395" s="247"/>
      <c r="N395" s="308">
        <v>8887535.9700000007</v>
      </c>
      <c r="O395" s="247"/>
      <c r="P395" s="247"/>
      <c r="Q395" s="247"/>
      <c r="R395" s="247"/>
      <c r="S395" s="308">
        <v>26713598.609999999</v>
      </c>
      <c r="T395" s="247"/>
      <c r="U395" s="247"/>
      <c r="V395" s="247"/>
      <c r="W395" s="308">
        <v>58164454.200000003</v>
      </c>
      <c r="X395" s="247"/>
      <c r="Y395" s="247"/>
      <c r="Z395" s="247"/>
      <c r="AA395" s="247"/>
      <c r="AB395" s="308">
        <v>102063728.77</v>
      </c>
      <c r="AC395" s="247"/>
      <c r="AD395" s="247"/>
      <c r="AE395" s="247"/>
      <c r="AF395" s="247"/>
      <c r="AG395" s="247"/>
      <c r="AH395" s="247"/>
      <c r="AI395" s="247"/>
      <c r="AJ395" s="247"/>
      <c r="AK395" s="308">
        <v>320203406.91000003</v>
      </c>
      <c r="AL395" s="247"/>
      <c r="AM395" s="247"/>
      <c r="AN395" s="247"/>
      <c r="AO395" s="247"/>
      <c r="AP395" s="308">
        <v>572831274.42999995</v>
      </c>
      <c r="AQ395" s="247"/>
      <c r="AR395" s="247"/>
      <c r="AS395" s="308">
        <v>1135221853.45</v>
      </c>
      <c r="AT395" s="247"/>
      <c r="AU395" s="247"/>
    </row>
    <row r="396" spans="4:52" ht="12.2" customHeight="1" x14ac:dyDescent="0.25">
      <c r="D396" s="256" t="s">
        <v>1626</v>
      </c>
      <c r="E396" s="247"/>
      <c r="F396" s="247"/>
      <c r="G396" s="247"/>
      <c r="H396" s="247"/>
      <c r="I396" s="308">
        <v>34886822.359999999</v>
      </c>
      <c r="J396" s="247"/>
      <c r="K396" s="247"/>
      <c r="L396" s="247"/>
      <c r="M396" s="247"/>
      <c r="N396" s="308">
        <v>15833550.390000001</v>
      </c>
      <c r="O396" s="247"/>
      <c r="P396" s="247"/>
      <c r="Q396" s="247"/>
      <c r="R396" s="247"/>
      <c r="S396" s="308">
        <v>27795756.940000001</v>
      </c>
      <c r="T396" s="247"/>
      <c r="U396" s="247"/>
      <c r="V396" s="247"/>
      <c r="W396" s="308">
        <v>58897305.960000001</v>
      </c>
      <c r="X396" s="247"/>
      <c r="Y396" s="247"/>
      <c r="Z396" s="247"/>
      <c r="AA396" s="247"/>
      <c r="AB396" s="308">
        <v>154473898.43000001</v>
      </c>
      <c r="AC396" s="247"/>
      <c r="AD396" s="247"/>
      <c r="AE396" s="247"/>
      <c r="AF396" s="247"/>
      <c r="AG396" s="247"/>
      <c r="AH396" s="247"/>
      <c r="AI396" s="247"/>
      <c r="AJ396" s="247"/>
      <c r="AK396" s="308">
        <v>346898485.04000002</v>
      </c>
      <c r="AL396" s="247"/>
      <c r="AM396" s="247"/>
      <c r="AN396" s="247"/>
      <c r="AO396" s="247"/>
      <c r="AP396" s="308">
        <v>559830190.07000005</v>
      </c>
      <c r="AQ396" s="247"/>
      <c r="AR396" s="247"/>
      <c r="AS396" s="308">
        <v>1198616009.1900001</v>
      </c>
      <c r="AT396" s="247"/>
      <c r="AU396" s="247"/>
    </row>
    <row r="397" spans="4:52" ht="12.2" customHeight="1" x14ac:dyDescent="0.25">
      <c r="D397" s="256" t="s">
        <v>1627</v>
      </c>
      <c r="E397" s="247"/>
      <c r="F397" s="247"/>
      <c r="G397" s="247"/>
      <c r="H397" s="247"/>
      <c r="I397" s="308">
        <v>36128356.350000001</v>
      </c>
      <c r="J397" s="247"/>
      <c r="K397" s="247"/>
      <c r="L397" s="247"/>
      <c r="M397" s="247"/>
      <c r="N397" s="308">
        <v>18129473.100000001</v>
      </c>
      <c r="O397" s="247"/>
      <c r="P397" s="247"/>
      <c r="Q397" s="247"/>
      <c r="R397" s="247"/>
      <c r="S397" s="308">
        <v>19585052.559999999</v>
      </c>
      <c r="T397" s="247"/>
      <c r="U397" s="247"/>
      <c r="V397" s="247"/>
      <c r="W397" s="308">
        <v>61401741.619999997</v>
      </c>
      <c r="X397" s="247"/>
      <c r="Y397" s="247"/>
      <c r="Z397" s="247"/>
      <c r="AA397" s="247"/>
      <c r="AB397" s="308">
        <v>161722858.33000001</v>
      </c>
      <c r="AC397" s="247"/>
      <c r="AD397" s="247"/>
      <c r="AE397" s="247"/>
      <c r="AF397" s="247"/>
      <c r="AG397" s="247"/>
      <c r="AH397" s="247"/>
      <c r="AI397" s="247"/>
      <c r="AJ397" s="247"/>
      <c r="AK397" s="308">
        <v>367200382.00999999</v>
      </c>
      <c r="AL397" s="247"/>
      <c r="AM397" s="247"/>
      <c r="AN397" s="247"/>
      <c r="AO397" s="247"/>
      <c r="AP397" s="308">
        <v>618623333.20000005</v>
      </c>
      <c r="AQ397" s="247"/>
      <c r="AR397" s="247"/>
      <c r="AS397" s="308">
        <v>1282791197.1700001</v>
      </c>
      <c r="AT397" s="247"/>
      <c r="AU397" s="247"/>
    </row>
    <row r="398" spans="4:52" ht="12.2" customHeight="1" x14ac:dyDescent="0.25">
      <c r="D398" s="256" t="s">
        <v>1628</v>
      </c>
      <c r="E398" s="247"/>
      <c r="F398" s="247"/>
      <c r="G398" s="247"/>
      <c r="H398" s="247"/>
      <c r="I398" s="308">
        <v>24512993.879999999</v>
      </c>
      <c r="J398" s="247"/>
      <c r="K398" s="247"/>
      <c r="L398" s="247"/>
      <c r="M398" s="247"/>
      <c r="N398" s="308">
        <v>10425481.5</v>
      </c>
      <c r="O398" s="247"/>
      <c r="P398" s="247"/>
      <c r="Q398" s="247"/>
      <c r="R398" s="247"/>
      <c r="S398" s="308">
        <v>21428569.539999999</v>
      </c>
      <c r="T398" s="247"/>
      <c r="U398" s="247"/>
      <c r="V398" s="247"/>
      <c r="W398" s="308">
        <v>71069075.760000005</v>
      </c>
      <c r="X398" s="247"/>
      <c r="Y398" s="247"/>
      <c r="Z398" s="247"/>
      <c r="AA398" s="247"/>
      <c r="AB398" s="308">
        <v>172160505.56</v>
      </c>
      <c r="AC398" s="247"/>
      <c r="AD398" s="247"/>
      <c r="AE398" s="247"/>
      <c r="AF398" s="247"/>
      <c r="AG398" s="247"/>
      <c r="AH398" s="247"/>
      <c r="AI398" s="247"/>
      <c r="AJ398" s="247"/>
      <c r="AK398" s="308">
        <v>399587002.88</v>
      </c>
      <c r="AL398" s="247"/>
      <c r="AM398" s="247"/>
      <c r="AN398" s="247"/>
      <c r="AO398" s="247"/>
      <c r="AP398" s="308">
        <v>516543409.31999999</v>
      </c>
      <c r="AQ398" s="247"/>
      <c r="AR398" s="247"/>
      <c r="AS398" s="308">
        <v>1215727038.4400001</v>
      </c>
      <c r="AT398" s="247"/>
      <c r="AU398" s="247"/>
    </row>
    <row r="399" spans="4:52" ht="12.2" customHeight="1" x14ac:dyDescent="0.25">
      <c r="D399" s="256" t="s">
        <v>1629</v>
      </c>
      <c r="E399" s="247"/>
      <c r="F399" s="247"/>
      <c r="G399" s="247"/>
      <c r="H399" s="247"/>
      <c r="I399" s="308">
        <v>29536322.670000002</v>
      </c>
      <c r="J399" s="247"/>
      <c r="K399" s="247"/>
      <c r="L399" s="247"/>
      <c r="M399" s="247"/>
      <c r="N399" s="308">
        <v>15303792.65</v>
      </c>
      <c r="O399" s="247"/>
      <c r="P399" s="247"/>
      <c r="Q399" s="247"/>
      <c r="R399" s="247"/>
      <c r="S399" s="308">
        <v>20269394.309999999</v>
      </c>
      <c r="T399" s="247"/>
      <c r="U399" s="247"/>
      <c r="V399" s="247"/>
      <c r="W399" s="308">
        <v>85177088.989999995</v>
      </c>
      <c r="X399" s="247"/>
      <c r="Y399" s="247"/>
      <c r="Z399" s="247"/>
      <c r="AA399" s="247"/>
      <c r="AB399" s="308">
        <v>154056290.63</v>
      </c>
      <c r="AC399" s="247"/>
      <c r="AD399" s="247"/>
      <c r="AE399" s="247"/>
      <c r="AF399" s="247"/>
      <c r="AG399" s="247"/>
      <c r="AH399" s="247"/>
      <c r="AI399" s="247"/>
      <c r="AJ399" s="247"/>
      <c r="AK399" s="308">
        <v>395135375.50999999</v>
      </c>
      <c r="AL399" s="247"/>
      <c r="AM399" s="247"/>
      <c r="AN399" s="247"/>
      <c r="AO399" s="247"/>
      <c r="AP399" s="308">
        <v>504256804.68000001</v>
      </c>
      <c r="AQ399" s="247"/>
      <c r="AR399" s="247"/>
      <c r="AS399" s="308">
        <v>1203735069.4400001</v>
      </c>
      <c r="AT399" s="247"/>
      <c r="AU399" s="247"/>
    </row>
    <row r="400" spans="4:52" ht="12.2" customHeight="1" x14ac:dyDescent="0.25">
      <c r="D400" s="256" t="s">
        <v>1630</v>
      </c>
      <c r="E400" s="247"/>
      <c r="F400" s="247"/>
      <c r="G400" s="247"/>
      <c r="H400" s="247"/>
      <c r="I400" s="308">
        <v>15979357.539999999</v>
      </c>
      <c r="J400" s="247"/>
      <c r="K400" s="247"/>
      <c r="L400" s="247"/>
      <c r="M400" s="247"/>
      <c r="N400" s="308">
        <v>6568828.7999999998</v>
      </c>
      <c r="O400" s="247"/>
      <c r="P400" s="247"/>
      <c r="Q400" s="247"/>
      <c r="R400" s="247"/>
      <c r="S400" s="308">
        <v>18747583.41</v>
      </c>
      <c r="T400" s="247"/>
      <c r="U400" s="247"/>
      <c r="V400" s="247"/>
      <c r="W400" s="308">
        <v>66353118.219999999</v>
      </c>
      <c r="X400" s="247"/>
      <c r="Y400" s="247"/>
      <c r="Z400" s="247"/>
      <c r="AA400" s="247"/>
      <c r="AB400" s="308">
        <v>141635208.16999999</v>
      </c>
      <c r="AC400" s="247"/>
      <c r="AD400" s="247"/>
      <c r="AE400" s="247"/>
      <c r="AF400" s="247"/>
      <c r="AG400" s="247"/>
      <c r="AH400" s="247"/>
      <c r="AI400" s="247"/>
      <c r="AJ400" s="247"/>
      <c r="AK400" s="308">
        <v>351178097.88</v>
      </c>
      <c r="AL400" s="247"/>
      <c r="AM400" s="247"/>
      <c r="AN400" s="247"/>
      <c r="AO400" s="247"/>
      <c r="AP400" s="308">
        <v>424290323.41000003</v>
      </c>
      <c r="AQ400" s="247"/>
      <c r="AR400" s="247"/>
      <c r="AS400" s="308">
        <v>1024752517.4299999</v>
      </c>
      <c r="AT400" s="247"/>
      <c r="AU400" s="247"/>
    </row>
    <row r="401" spans="3:50" ht="12.2" customHeight="1" x14ac:dyDescent="0.25">
      <c r="D401" s="256" t="s">
        <v>1631</v>
      </c>
      <c r="E401" s="247"/>
      <c r="F401" s="247"/>
      <c r="G401" s="247"/>
      <c r="H401" s="247"/>
      <c r="I401" s="308">
        <v>7068645.2000000002</v>
      </c>
      <c r="J401" s="247"/>
      <c r="K401" s="247"/>
      <c r="L401" s="247"/>
      <c r="M401" s="247"/>
      <c r="N401" s="308">
        <v>15888599.560000001</v>
      </c>
      <c r="O401" s="247"/>
      <c r="P401" s="247"/>
      <c r="Q401" s="247"/>
      <c r="R401" s="247"/>
      <c r="S401" s="308">
        <v>12976752.550000001</v>
      </c>
      <c r="T401" s="247"/>
      <c r="U401" s="247"/>
      <c r="V401" s="247"/>
      <c r="W401" s="308">
        <v>51750413.119999997</v>
      </c>
      <c r="X401" s="247"/>
      <c r="Y401" s="247"/>
      <c r="Z401" s="247"/>
      <c r="AA401" s="247"/>
      <c r="AB401" s="308">
        <v>105899271.65000001</v>
      </c>
      <c r="AC401" s="247"/>
      <c r="AD401" s="247"/>
      <c r="AE401" s="247"/>
      <c r="AF401" s="247"/>
      <c r="AG401" s="247"/>
      <c r="AH401" s="247"/>
      <c r="AI401" s="247"/>
      <c r="AJ401" s="247"/>
      <c r="AK401" s="308">
        <v>248713132.44</v>
      </c>
      <c r="AL401" s="247"/>
      <c r="AM401" s="247"/>
      <c r="AN401" s="247"/>
      <c r="AO401" s="247"/>
      <c r="AP401" s="308">
        <v>297432992.51999998</v>
      </c>
      <c r="AQ401" s="247"/>
      <c r="AR401" s="247"/>
      <c r="AS401" s="308">
        <v>739729807.03999996</v>
      </c>
      <c r="AT401" s="247"/>
      <c r="AU401" s="247"/>
    </row>
    <row r="402" spans="3:50" ht="12.2" customHeight="1" x14ac:dyDescent="0.25">
      <c r="D402" s="256" t="s">
        <v>1632</v>
      </c>
      <c r="E402" s="247"/>
      <c r="F402" s="247"/>
      <c r="G402" s="247"/>
      <c r="H402" s="247"/>
      <c r="I402" s="308">
        <v>4056918.54</v>
      </c>
      <c r="J402" s="247"/>
      <c r="K402" s="247"/>
      <c r="L402" s="247"/>
      <c r="M402" s="247"/>
      <c r="N402" s="308">
        <v>4876656.22</v>
      </c>
      <c r="O402" s="247"/>
      <c r="P402" s="247"/>
      <c r="Q402" s="247"/>
      <c r="R402" s="247"/>
      <c r="S402" s="308">
        <v>6443576.6699999999</v>
      </c>
      <c r="T402" s="247"/>
      <c r="U402" s="247"/>
      <c r="V402" s="247"/>
      <c r="W402" s="308">
        <v>14132825.029999999</v>
      </c>
      <c r="X402" s="247"/>
      <c r="Y402" s="247"/>
      <c r="Z402" s="247"/>
      <c r="AA402" s="247"/>
      <c r="AB402" s="308">
        <v>43300784.369999997</v>
      </c>
      <c r="AC402" s="247"/>
      <c r="AD402" s="247"/>
      <c r="AE402" s="247"/>
      <c r="AF402" s="247"/>
      <c r="AG402" s="247"/>
      <c r="AH402" s="247"/>
      <c r="AI402" s="247"/>
      <c r="AJ402" s="247"/>
      <c r="AK402" s="308">
        <v>128897181.84999999</v>
      </c>
      <c r="AL402" s="247"/>
      <c r="AM402" s="247"/>
      <c r="AN402" s="247"/>
      <c r="AO402" s="247"/>
      <c r="AP402" s="308">
        <v>156331429.52000001</v>
      </c>
      <c r="AQ402" s="247"/>
      <c r="AR402" s="247"/>
      <c r="AS402" s="308">
        <v>358039372.19999999</v>
      </c>
      <c r="AT402" s="247"/>
      <c r="AU402" s="247"/>
    </row>
    <row r="403" spans="3:50" ht="12.2" customHeight="1" x14ac:dyDescent="0.25">
      <c r="D403" s="256" t="s">
        <v>1633</v>
      </c>
      <c r="E403" s="247"/>
      <c r="F403" s="247"/>
      <c r="G403" s="247"/>
      <c r="H403" s="247"/>
      <c r="I403" s="308">
        <v>1029200.55</v>
      </c>
      <c r="J403" s="247"/>
      <c r="K403" s="247"/>
      <c r="L403" s="247"/>
      <c r="M403" s="247"/>
      <c r="N403" s="308">
        <v>1583397.85</v>
      </c>
      <c r="O403" s="247"/>
      <c r="P403" s="247"/>
      <c r="Q403" s="247"/>
      <c r="R403" s="247"/>
      <c r="S403" s="308">
        <v>2135982.94</v>
      </c>
      <c r="T403" s="247"/>
      <c r="U403" s="247"/>
      <c r="V403" s="247"/>
      <c r="W403" s="308">
        <v>11494684.279999999</v>
      </c>
      <c r="X403" s="247"/>
      <c r="Y403" s="247"/>
      <c r="Z403" s="247"/>
      <c r="AA403" s="247"/>
      <c r="AB403" s="308">
        <v>23117626.48</v>
      </c>
      <c r="AC403" s="247"/>
      <c r="AD403" s="247"/>
      <c r="AE403" s="247"/>
      <c r="AF403" s="247"/>
      <c r="AG403" s="247"/>
      <c r="AH403" s="247"/>
      <c r="AI403" s="247"/>
      <c r="AJ403" s="247"/>
      <c r="AK403" s="308">
        <v>60875523.770000003</v>
      </c>
      <c r="AL403" s="247"/>
      <c r="AM403" s="247"/>
      <c r="AN403" s="247"/>
      <c r="AO403" s="247"/>
      <c r="AP403" s="308">
        <v>63972088.590000004</v>
      </c>
      <c r="AQ403" s="247"/>
      <c r="AR403" s="247"/>
      <c r="AS403" s="308">
        <v>164208504.46000001</v>
      </c>
      <c r="AT403" s="247"/>
      <c r="AU403" s="247"/>
    </row>
    <row r="404" spans="3:50" ht="12.2" customHeight="1" x14ac:dyDescent="0.25">
      <c r="D404" s="256" t="s">
        <v>1652</v>
      </c>
      <c r="E404" s="247"/>
      <c r="F404" s="247"/>
      <c r="G404" s="247"/>
      <c r="H404" s="247"/>
      <c r="I404" s="308">
        <v>507497.27</v>
      </c>
      <c r="J404" s="247"/>
      <c r="K404" s="247"/>
      <c r="L404" s="247"/>
      <c r="M404" s="247"/>
      <c r="N404" s="308">
        <v>495378.07</v>
      </c>
      <c r="O404" s="247"/>
      <c r="P404" s="247"/>
      <c r="Q404" s="247"/>
      <c r="R404" s="247"/>
      <c r="S404" s="308">
        <v>482046.78</v>
      </c>
      <c r="T404" s="247"/>
      <c r="U404" s="247"/>
      <c r="V404" s="247"/>
      <c r="W404" s="308">
        <v>0</v>
      </c>
      <c r="X404" s="247"/>
      <c r="Y404" s="247"/>
      <c r="Z404" s="247"/>
      <c r="AA404" s="247"/>
      <c r="AB404" s="308">
        <v>1838315.18</v>
      </c>
      <c r="AC404" s="247"/>
      <c r="AD404" s="247"/>
      <c r="AE404" s="247"/>
      <c r="AF404" s="247"/>
      <c r="AG404" s="247"/>
      <c r="AH404" s="247"/>
      <c r="AI404" s="247"/>
      <c r="AJ404" s="247"/>
      <c r="AK404" s="308">
        <v>6981638.5800000001</v>
      </c>
      <c r="AL404" s="247"/>
      <c r="AM404" s="247"/>
      <c r="AN404" s="247"/>
      <c r="AO404" s="247"/>
      <c r="AP404" s="308">
        <v>9283651.0500000007</v>
      </c>
      <c r="AQ404" s="247"/>
      <c r="AR404" s="247"/>
      <c r="AS404" s="308">
        <v>19588526.93</v>
      </c>
      <c r="AT404" s="247"/>
      <c r="AU404" s="247"/>
    </row>
    <row r="405" spans="3:50" ht="12.2" customHeight="1" thickBot="1" x14ac:dyDescent="0.3">
      <c r="D405" s="281" t="s">
        <v>96</v>
      </c>
      <c r="E405" s="247"/>
      <c r="F405" s="247"/>
      <c r="G405" s="247"/>
      <c r="H405" s="247"/>
      <c r="I405" s="315">
        <v>285130997.06999999</v>
      </c>
      <c r="J405" s="264"/>
      <c r="K405" s="264"/>
      <c r="L405" s="264"/>
      <c r="M405" s="264"/>
      <c r="N405" s="315">
        <v>113042898.92</v>
      </c>
      <c r="O405" s="264"/>
      <c r="P405" s="264"/>
      <c r="Q405" s="264"/>
      <c r="R405" s="264"/>
      <c r="S405" s="315">
        <v>203634528.62</v>
      </c>
      <c r="T405" s="264"/>
      <c r="U405" s="264"/>
      <c r="V405" s="264"/>
      <c r="W405" s="315">
        <v>577841159.33000004</v>
      </c>
      <c r="X405" s="264"/>
      <c r="Y405" s="264"/>
      <c r="Z405" s="264"/>
      <c r="AA405" s="264"/>
      <c r="AB405" s="315">
        <v>1301419438.3599999</v>
      </c>
      <c r="AC405" s="264"/>
      <c r="AD405" s="264"/>
      <c r="AE405" s="264"/>
      <c r="AF405" s="264"/>
      <c r="AG405" s="264"/>
      <c r="AH405" s="264"/>
      <c r="AI405" s="264"/>
      <c r="AJ405" s="264"/>
      <c r="AK405" s="315">
        <v>3317303627.2399998</v>
      </c>
      <c r="AL405" s="264"/>
      <c r="AM405" s="264"/>
      <c r="AN405" s="264"/>
      <c r="AO405" s="264"/>
      <c r="AP405" s="315">
        <v>5249365380.0600004</v>
      </c>
      <c r="AQ405" s="264"/>
      <c r="AR405" s="264"/>
      <c r="AS405" s="315">
        <v>11047738029.6</v>
      </c>
      <c r="AT405" s="264"/>
      <c r="AU405" s="264"/>
    </row>
    <row r="406" spans="3:50" ht="201.6" hidden="1" customHeight="1" thickTop="1" x14ac:dyDescent="0.25"/>
    <row r="407" spans="3:50" ht="12.2" customHeight="1" thickTop="1" x14ac:dyDescent="0.25"/>
    <row r="408" spans="3:50" ht="18" customHeight="1" x14ac:dyDescent="0.25">
      <c r="D408" s="256" t="s">
        <v>1653</v>
      </c>
      <c r="E408" s="247"/>
      <c r="F408" s="247"/>
      <c r="G408" s="247"/>
      <c r="H408" s="247"/>
      <c r="I408" s="247"/>
      <c r="J408" s="247"/>
      <c r="K408" s="247"/>
      <c r="L408" s="247"/>
      <c r="M408" s="247"/>
      <c r="N408" s="247"/>
      <c r="O408" s="247"/>
      <c r="P408" s="247"/>
      <c r="Q408" s="247"/>
      <c r="R408" s="247"/>
      <c r="S408" s="247"/>
      <c r="T408" s="247"/>
      <c r="U408" s="247"/>
      <c r="V408" s="247"/>
      <c r="W408" s="247"/>
      <c r="X408" s="247"/>
      <c r="Y408" s="247"/>
      <c r="Z408" s="247"/>
      <c r="AA408" s="247"/>
      <c r="AB408" s="247"/>
      <c r="AC408" s="247"/>
      <c r="AD408" s="247"/>
      <c r="AE408" s="247"/>
      <c r="AF408" s="247"/>
      <c r="AG408" s="247"/>
      <c r="AH408" s="247"/>
      <c r="AI408" s="247"/>
      <c r="AJ408" s="247"/>
      <c r="AK408" s="247"/>
      <c r="AL408" s="247"/>
      <c r="AM408" s="247"/>
      <c r="AN408" s="247"/>
      <c r="AO408" s="247"/>
      <c r="AP408" s="247"/>
      <c r="AQ408" s="247"/>
      <c r="AR408" s="247"/>
      <c r="AS408" s="247"/>
      <c r="AT408" s="247"/>
      <c r="AU408" s="247"/>
    </row>
    <row r="409" spans="3:50" ht="9.6" customHeight="1" x14ac:dyDescent="0.25">
      <c r="D409" s="316" t="s">
        <v>1370</v>
      </c>
      <c r="E409" s="247"/>
      <c r="F409" s="247"/>
      <c r="G409" s="247"/>
      <c r="H409" s="247"/>
      <c r="I409" s="247"/>
      <c r="J409" s="247"/>
      <c r="K409" s="247"/>
      <c r="L409" s="247"/>
      <c r="M409" s="247"/>
      <c r="N409" s="247"/>
      <c r="O409" s="247"/>
      <c r="P409" s="247"/>
      <c r="Q409" s="247"/>
      <c r="R409" s="247"/>
      <c r="S409" s="247"/>
      <c r="T409" s="247"/>
      <c r="U409" s="247"/>
      <c r="V409" s="247"/>
      <c r="W409" s="247"/>
      <c r="X409" s="247"/>
      <c r="Y409" s="247"/>
      <c r="Z409" s="247"/>
      <c r="AA409" s="247"/>
      <c r="AB409" s="247"/>
      <c r="AC409" s="247"/>
      <c r="AD409" s="247"/>
      <c r="AE409" s="247"/>
      <c r="AF409" s="247"/>
      <c r="AG409" s="247"/>
      <c r="AH409" s="247"/>
      <c r="AI409" s="247"/>
      <c r="AJ409" s="247"/>
      <c r="AK409" s="247"/>
      <c r="AL409" s="247"/>
      <c r="AM409" s="247"/>
      <c r="AN409" s="247"/>
      <c r="AO409" s="247"/>
      <c r="AP409" s="247"/>
      <c r="AQ409" s="247"/>
      <c r="AR409" s="247"/>
      <c r="AS409" s="247"/>
      <c r="AT409" s="247"/>
      <c r="AU409" s="247"/>
    </row>
    <row r="410" spans="3:50" ht="201.6" hidden="1" customHeight="1" x14ac:dyDescent="0.25"/>
    <row r="411" spans="3:50" ht="5.0999999999999996" customHeight="1" x14ac:dyDescent="0.25"/>
    <row r="412" spans="3:50" ht="86.45" customHeight="1" x14ac:dyDescent="0.25">
      <c r="C412" s="317" t="s">
        <v>1683</v>
      </c>
      <c r="D412" s="247"/>
      <c r="E412" s="247"/>
      <c r="F412" s="247"/>
      <c r="G412" s="247"/>
      <c r="H412" s="247"/>
      <c r="I412" s="247"/>
      <c r="J412" s="247"/>
      <c r="K412" s="247"/>
      <c r="L412" s="247"/>
      <c r="M412" s="247"/>
      <c r="N412" s="247"/>
      <c r="O412" s="247"/>
      <c r="P412" s="247"/>
      <c r="Q412" s="247"/>
      <c r="R412" s="247"/>
      <c r="S412" s="247"/>
      <c r="T412" s="247"/>
      <c r="U412" s="247"/>
      <c r="V412" s="247"/>
      <c r="W412" s="247"/>
      <c r="X412" s="247"/>
      <c r="Y412" s="247"/>
      <c r="Z412" s="247"/>
      <c r="AA412" s="247"/>
      <c r="AB412" s="247"/>
      <c r="AC412" s="247"/>
      <c r="AD412" s="247"/>
      <c r="AE412" s="247"/>
      <c r="AF412" s="247"/>
      <c r="AG412" s="247"/>
      <c r="AH412" s="247"/>
      <c r="AI412" s="247"/>
      <c r="AJ412" s="247"/>
      <c r="AK412" s="247"/>
      <c r="AL412" s="247"/>
      <c r="AM412" s="247"/>
      <c r="AN412" s="247"/>
      <c r="AO412" s="247"/>
      <c r="AP412" s="247"/>
      <c r="AQ412" s="247"/>
      <c r="AR412" s="247"/>
      <c r="AS412" s="247"/>
      <c r="AT412" s="247"/>
      <c r="AU412" s="247"/>
      <c r="AV412" s="247"/>
      <c r="AW412" s="247"/>
      <c r="AX412" s="247"/>
    </row>
    <row r="413" spans="3:50" ht="2.4500000000000002" customHeight="1" x14ac:dyDescent="0.25"/>
    <row r="414" spans="3:50" ht="53.25" customHeight="1" x14ac:dyDescent="0.25"/>
  </sheetData>
  <mergeCells count="1922">
    <mergeCell ref="AS405:AU405"/>
    <mergeCell ref="D408:AU408"/>
    <mergeCell ref="D409:AU409"/>
    <mergeCell ref="C412:AX412"/>
    <mergeCell ref="AP404:AR404"/>
    <mergeCell ref="AS404:AU404"/>
    <mergeCell ref="D405:H405"/>
    <mergeCell ref="I405:M405"/>
    <mergeCell ref="N405:R405"/>
    <mergeCell ref="S405:V405"/>
    <mergeCell ref="W405:AA405"/>
    <mergeCell ref="AB405:AJ405"/>
    <mergeCell ref="AK405:AO405"/>
    <mergeCell ref="AP405:AR405"/>
    <mergeCell ref="AK403:AO403"/>
    <mergeCell ref="AP403:AR403"/>
    <mergeCell ref="AS403:AU403"/>
    <mergeCell ref="D404:H404"/>
    <mergeCell ref="I404:M404"/>
    <mergeCell ref="N404:R404"/>
    <mergeCell ref="S404:V404"/>
    <mergeCell ref="W404:AA404"/>
    <mergeCell ref="AB404:AJ404"/>
    <mergeCell ref="AK404:AO404"/>
    <mergeCell ref="D403:H403"/>
    <mergeCell ref="I403:M403"/>
    <mergeCell ref="N403:R403"/>
    <mergeCell ref="S403:V403"/>
    <mergeCell ref="W403:AA403"/>
    <mergeCell ref="AB403:AJ403"/>
    <mergeCell ref="AS401:AU401"/>
    <mergeCell ref="D402:H402"/>
    <mergeCell ref="I402:M402"/>
    <mergeCell ref="N402:R402"/>
    <mergeCell ref="S402:V402"/>
    <mergeCell ref="W402:AA402"/>
    <mergeCell ref="AB402:AJ402"/>
    <mergeCell ref="AK402:AO402"/>
    <mergeCell ref="AP402:AR402"/>
    <mergeCell ref="AS402:AU402"/>
    <mergeCell ref="AP400:AR400"/>
    <mergeCell ref="AS400:AU400"/>
    <mergeCell ref="D401:H401"/>
    <mergeCell ref="I401:M401"/>
    <mergeCell ref="N401:R401"/>
    <mergeCell ref="S401:V401"/>
    <mergeCell ref="W401:AA401"/>
    <mergeCell ref="AB401:AJ401"/>
    <mergeCell ref="AK401:AO401"/>
    <mergeCell ref="AP401:AR401"/>
    <mergeCell ref="AK399:AO399"/>
    <mergeCell ref="AP399:AR399"/>
    <mergeCell ref="AS399:AU399"/>
    <mergeCell ref="D400:H400"/>
    <mergeCell ref="I400:M400"/>
    <mergeCell ref="N400:R400"/>
    <mergeCell ref="S400:V400"/>
    <mergeCell ref="W400:AA400"/>
    <mergeCell ref="AB400:AJ400"/>
    <mergeCell ref="AK400:AO400"/>
    <mergeCell ref="D399:H399"/>
    <mergeCell ref="I399:M399"/>
    <mergeCell ref="N399:R399"/>
    <mergeCell ref="S399:V399"/>
    <mergeCell ref="W399:AA399"/>
    <mergeCell ref="AB399:AJ399"/>
    <mergeCell ref="AS397:AU397"/>
    <mergeCell ref="D398:H398"/>
    <mergeCell ref="I398:M398"/>
    <mergeCell ref="N398:R398"/>
    <mergeCell ref="S398:V398"/>
    <mergeCell ref="W398:AA398"/>
    <mergeCell ref="AB398:AJ398"/>
    <mergeCell ref="AK398:AO398"/>
    <mergeCell ref="AP398:AR398"/>
    <mergeCell ref="AS398:AU398"/>
    <mergeCell ref="AP396:AR396"/>
    <mergeCell ref="AS396:AU396"/>
    <mergeCell ref="D397:H397"/>
    <mergeCell ref="I397:M397"/>
    <mergeCell ref="N397:R397"/>
    <mergeCell ref="S397:V397"/>
    <mergeCell ref="W397:AA397"/>
    <mergeCell ref="AB397:AJ397"/>
    <mergeCell ref="AK397:AO397"/>
    <mergeCell ref="AP397:AR397"/>
    <mergeCell ref="AK395:AO395"/>
    <mergeCell ref="AP395:AR395"/>
    <mergeCell ref="AS395:AU395"/>
    <mergeCell ref="D396:H396"/>
    <mergeCell ref="I396:M396"/>
    <mergeCell ref="N396:R396"/>
    <mergeCell ref="S396:V396"/>
    <mergeCell ref="W396:AA396"/>
    <mergeCell ref="AB396:AJ396"/>
    <mergeCell ref="AK396:AO396"/>
    <mergeCell ref="D395:H395"/>
    <mergeCell ref="I395:M395"/>
    <mergeCell ref="N395:R395"/>
    <mergeCell ref="S395:V395"/>
    <mergeCell ref="W395:AA395"/>
    <mergeCell ref="AB395:AJ395"/>
    <mergeCell ref="AS393:AU393"/>
    <mergeCell ref="D394:H394"/>
    <mergeCell ref="I394:M394"/>
    <mergeCell ref="N394:R394"/>
    <mergeCell ref="S394:V394"/>
    <mergeCell ref="W394:AA394"/>
    <mergeCell ref="AB394:AJ394"/>
    <mergeCell ref="AK394:AO394"/>
    <mergeCell ref="AP394:AR394"/>
    <mergeCell ref="AS394:AU394"/>
    <mergeCell ref="AP392:AR392"/>
    <mergeCell ref="AS392:AU392"/>
    <mergeCell ref="D393:H393"/>
    <mergeCell ref="I393:M393"/>
    <mergeCell ref="N393:R393"/>
    <mergeCell ref="S393:V393"/>
    <mergeCell ref="W393:AA393"/>
    <mergeCell ref="AB393:AJ393"/>
    <mergeCell ref="AK393:AO393"/>
    <mergeCell ref="AP393:AR393"/>
    <mergeCell ref="AK391:AO391"/>
    <mergeCell ref="AP391:AR391"/>
    <mergeCell ref="AS391:AU391"/>
    <mergeCell ref="D392:H392"/>
    <mergeCell ref="I392:M392"/>
    <mergeCell ref="N392:R392"/>
    <mergeCell ref="S392:V392"/>
    <mergeCell ref="W392:AA392"/>
    <mergeCell ref="AB392:AJ392"/>
    <mergeCell ref="AK392:AO392"/>
    <mergeCell ref="D391:H391"/>
    <mergeCell ref="I391:M391"/>
    <mergeCell ref="N391:R391"/>
    <mergeCell ref="S391:V391"/>
    <mergeCell ref="W391:AA391"/>
    <mergeCell ref="AB391:AJ391"/>
    <mergeCell ref="D388:AZ388"/>
    <mergeCell ref="D390:H390"/>
    <mergeCell ref="I390:M390"/>
    <mergeCell ref="N390:R390"/>
    <mergeCell ref="S390:V390"/>
    <mergeCell ref="W390:AA390"/>
    <mergeCell ref="AB390:AJ390"/>
    <mergeCell ref="AK390:AO390"/>
    <mergeCell ref="AP390:AR390"/>
    <mergeCell ref="AS390:AU390"/>
    <mergeCell ref="AR383:AT383"/>
    <mergeCell ref="C384:J384"/>
    <mergeCell ref="K384:Q384"/>
    <mergeCell ref="R384:U384"/>
    <mergeCell ref="V384:AB384"/>
    <mergeCell ref="AC384:AK384"/>
    <mergeCell ref="AL384:AQ384"/>
    <mergeCell ref="AR384:AT384"/>
    <mergeCell ref="C383:J383"/>
    <mergeCell ref="K383:Q383"/>
    <mergeCell ref="R383:U383"/>
    <mergeCell ref="V383:AB383"/>
    <mergeCell ref="AC383:AK383"/>
    <mergeCell ref="AL383:AQ383"/>
    <mergeCell ref="AR381:AT381"/>
    <mergeCell ref="C382:J382"/>
    <mergeCell ref="K382:Q382"/>
    <mergeCell ref="R382:U382"/>
    <mergeCell ref="V382:AB382"/>
    <mergeCell ref="AC382:AK382"/>
    <mergeCell ref="AL382:AQ382"/>
    <mergeCell ref="AR382:AT382"/>
    <mergeCell ref="C381:J381"/>
    <mergeCell ref="K381:Q381"/>
    <mergeCell ref="R381:U381"/>
    <mergeCell ref="V381:AB381"/>
    <mergeCell ref="AC381:AK381"/>
    <mergeCell ref="AL381:AQ381"/>
    <mergeCell ref="AR379:AT379"/>
    <mergeCell ref="C380:J380"/>
    <mergeCell ref="K380:Q380"/>
    <mergeCell ref="R380:U380"/>
    <mergeCell ref="V380:AB380"/>
    <mergeCell ref="AC380:AK380"/>
    <mergeCell ref="AL380:AQ380"/>
    <mergeCell ref="AR380:AT380"/>
    <mergeCell ref="C379:J379"/>
    <mergeCell ref="K379:Q379"/>
    <mergeCell ref="R379:U379"/>
    <mergeCell ref="V379:AB379"/>
    <mergeCell ref="AC379:AK379"/>
    <mergeCell ref="AL379:AQ379"/>
    <mergeCell ref="AR377:AT377"/>
    <mergeCell ref="C378:J378"/>
    <mergeCell ref="K378:Q378"/>
    <mergeCell ref="R378:U378"/>
    <mergeCell ref="V378:AB378"/>
    <mergeCell ref="AC378:AK378"/>
    <mergeCell ref="AL378:AQ378"/>
    <mergeCell ref="AR378:AT378"/>
    <mergeCell ref="C377:J377"/>
    <mergeCell ref="K377:Q377"/>
    <mergeCell ref="R377:U377"/>
    <mergeCell ref="V377:AB377"/>
    <mergeCell ref="AC377:AK377"/>
    <mergeCell ref="AL377:AQ377"/>
    <mergeCell ref="AR375:AT375"/>
    <mergeCell ref="C376:J376"/>
    <mergeCell ref="K376:Q376"/>
    <mergeCell ref="R376:U376"/>
    <mergeCell ref="V376:AB376"/>
    <mergeCell ref="AC376:AK376"/>
    <mergeCell ref="AL376:AQ376"/>
    <mergeCell ref="AR376:AT376"/>
    <mergeCell ref="C375:J375"/>
    <mergeCell ref="K375:Q375"/>
    <mergeCell ref="R375:U375"/>
    <mergeCell ref="V375:AB375"/>
    <mergeCell ref="AC375:AK375"/>
    <mergeCell ref="AL375:AQ375"/>
    <mergeCell ref="AR373:AT373"/>
    <mergeCell ref="C374:J374"/>
    <mergeCell ref="K374:Q374"/>
    <mergeCell ref="R374:U374"/>
    <mergeCell ref="V374:AB374"/>
    <mergeCell ref="AC374:AK374"/>
    <mergeCell ref="AL374:AQ374"/>
    <mergeCell ref="AR374:AT374"/>
    <mergeCell ref="C373:J373"/>
    <mergeCell ref="K373:Q373"/>
    <mergeCell ref="R373:U373"/>
    <mergeCell ref="V373:AB373"/>
    <mergeCell ref="AC373:AK373"/>
    <mergeCell ref="AL373:AQ373"/>
    <mergeCell ref="AR371:AT371"/>
    <mergeCell ref="C372:J372"/>
    <mergeCell ref="K372:Q372"/>
    <mergeCell ref="R372:U372"/>
    <mergeCell ref="V372:AB372"/>
    <mergeCell ref="AC372:AK372"/>
    <mergeCell ref="AL372:AQ372"/>
    <mergeCell ref="AR372:AT372"/>
    <mergeCell ref="C371:J371"/>
    <mergeCell ref="K371:Q371"/>
    <mergeCell ref="R371:U371"/>
    <mergeCell ref="V371:AB371"/>
    <mergeCell ref="AC371:AK371"/>
    <mergeCell ref="AL371:AQ371"/>
    <mergeCell ref="AR369:AT369"/>
    <mergeCell ref="C370:J370"/>
    <mergeCell ref="K370:Q370"/>
    <mergeCell ref="R370:U370"/>
    <mergeCell ref="V370:AB370"/>
    <mergeCell ref="AC370:AK370"/>
    <mergeCell ref="AL370:AQ370"/>
    <mergeCell ref="AR370:AT370"/>
    <mergeCell ref="C369:J369"/>
    <mergeCell ref="K369:Q369"/>
    <mergeCell ref="R369:U369"/>
    <mergeCell ref="V369:AB369"/>
    <mergeCell ref="AC369:AK369"/>
    <mergeCell ref="AL369:AQ369"/>
    <mergeCell ref="AR367:AT367"/>
    <mergeCell ref="C368:J368"/>
    <mergeCell ref="K368:Q368"/>
    <mergeCell ref="R368:U368"/>
    <mergeCell ref="V368:AB368"/>
    <mergeCell ref="AC368:AK368"/>
    <mergeCell ref="AL368:AQ368"/>
    <mergeCell ref="AR368:AT368"/>
    <mergeCell ref="C367:J367"/>
    <mergeCell ref="K367:Q367"/>
    <mergeCell ref="R367:U367"/>
    <mergeCell ref="V367:AB367"/>
    <mergeCell ref="AC367:AK367"/>
    <mergeCell ref="AL367:AQ367"/>
    <mergeCell ref="AR365:AT365"/>
    <mergeCell ref="C366:J366"/>
    <mergeCell ref="K366:Q366"/>
    <mergeCell ref="R366:U366"/>
    <mergeCell ref="V366:AB366"/>
    <mergeCell ref="AC366:AK366"/>
    <mergeCell ref="AL366:AQ366"/>
    <mergeCell ref="AR366:AT366"/>
    <mergeCell ref="C365:J365"/>
    <mergeCell ref="K365:Q365"/>
    <mergeCell ref="R365:U365"/>
    <mergeCell ref="V365:AB365"/>
    <mergeCell ref="AC365:AK365"/>
    <mergeCell ref="AL365:AQ365"/>
    <mergeCell ref="AR363:AT363"/>
    <mergeCell ref="C364:J364"/>
    <mergeCell ref="K364:Q364"/>
    <mergeCell ref="R364:U364"/>
    <mergeCell ref="V364:AB364"/>
    <mergeCell ref="AC364:AK364"/>
    <mergeCell ref="AL364:AQ364"/>
    <mergeCell ref="AR364:AT364"/>
    <mergeCell ref="C363:J363"/>
    <mergeCell ref="K363:Q363"/>
    <mergeCell ref="R363:U363"/>
    <mergeCell ref="V363:AB363"/>
    <mergeCell ref="AC363:AK363"/>
    <mergeCell ref="AL363:AQ363"/>
    <mergeCell ref="AR361:AT361"/>
    <mergeCell ref="C362:J362"/>
    <mergeCell ref="K362:Q362"/>
    <mergeCell ref="R362:U362"/>
    <mergeCell ref="V362:AB362"/>
    <mergeCell ref="AC362:AK362"/>
    <mergeCell ref="AL362:AQ362"/>
    <mergeCell ref="AR362:AT362"/>
    <mergeCell ref="C361:J361"/>
    <mergeCell ref="K361:Q361"/>
    <mergeCell ref="R361:U361"/>
    <mergeCell ref="V361:AB361"/>
    <mergeCell ref="AC361:AK361"/>
    <mergeCell ref="AL361:AQ361"/>
    <mergeCell ref="AR359:AT359"/>
    <mergeCell ref="C360:J360"/>
    <mergeCell ref="K360:Q360"/>
    <mergeCell ref="R360:U360"/>
    <mergeCell ref="V360:AB360"/>
    <mergeCell ref="AC360:AK360"/>
    <mergeCell ref="AL360:AQ360"/>
    <mergeCell ref="AR360:AT360"/>
    <mergeCell ref="C359:J359"/>
    <mergeCell ref="K359:Q359"/>
    <mergeCell ref="R359:U359"/>
    <mergeCell ref="V359:AB359"/>
    <mergeCell ref="AC359:AK359"/>
    <mergeCell ref="AL359:AQ359"/>
    <mergeCell ref="AR357:AT357"/>
    <mergeCell ref="C358:J358"/>
    <mergeCell ref="K358:Q358"/>
    <mergeCell ref="R358:U358"/>
    <mergeCell ref="V358:AB358"/>
    <mergeCell ref="AC358:AK358"/>
    <mergeCell ref="AL358:AQ358"/>
    <mergeCell ref="AR358:AT358"/>
    <mergeCell ref="C357:J357"/>
    <mergeCell ref="K357:Q357"/>
    <mergeCell ref="R357:U357"/>
    <mergeCell ref="V357:AB357"/>
    <mergeCell ref="AC357:AK357"/>
    <mergeCell ref="AL357:AQ357"/>
    <mergeCell ref="AR355:AT355"/>
    <mergeCell ref="C356:J356"/>
    <mergeCell ref="K356:Q356"/>
    <mergeCell ref="R356:U356"/>
    <mergeCell ref="V356:AB356"/>
    <mergeCell ref="AC356:AK356"/>
    <mergeCell ref="AL356:AQ356"/>
    <mergeCell ref="AR356:AT356"/>
    <mergeCell ref="C355:J355"/>
    <mergeCell ref="K355:Q355"/>
    <mergeCell ref="R355:U355"/>
    <mergeCell ref="V355:AB355"/>
    <mergeCell ref="AC355:AK355"/>
    <mergeCell ref="AL355:AQ355"/>
    <mergeCell ref="AR353:AT353"/>
    <mergeCell ref="C354:J354"/>
    <mergeCell ref="K354:Q354"/>
    <mergeCell ref="R354:U354"/>
    <mergeCell ref="V354:AB354"/>
    <mergeCell ref="AC354:AK354"/>
    <mergeCell ref="AL354:AQ354"/>
    <mergeCell ref="AR354:AT354"/>
    <mergeCell ref="C353:J353"/>
    <mergeCell ref="K353:Q353"/>
    <mergeCell ref="R353:U353"/>
    <mergeCell ref="V353:AB353"/>
    <mergeCell ref="AC353:AK353"/>
    <mergeCell ref="AL353:AQ353"/>
    <mergeCell ref="AR351:AT351"/>
    <mergeCell ref="C352:J352"/>
    <mergeCell ref="K352:Q352"/>
    <mergeCell ref="R352:U352"/>
    <mergeCell ref="V352:AB352"/>
    <mergeCell ref="AC352:AK352"/>
    <mergeCell ref="AL352:AQ352"/>
    <mergeCell ref="AR352:AT352"/>
    <mergeCell ref="C351:J351"/>
    <mergeCell ref="K351:Q351"/>
    <mergeCell ref="R351:U351"/>
    <mergeCell ref="V351:AB351"/>
    <mergeCell ref="AC351:AK351"/>
    <mergeCell ref="AL351:AQ351"/>
    <mergeCell ref="AR349:AT349"/>
    <mergeCell ref="C350:J350"/>
    <mergeCell ref="K350:Q350"/>
    <mergeCell ref="R350:U350"/>
    <mergeCell ref="V350:AB350"/>
    <mergeCell ref="AC350:AK350"/>
    <mergeCell ref="AL350:AQ350"/>
    <mergeCell ref="AR350:AT350"/>
    <mergeCell ref="C349:J349"/>
    <mergeCell ref="K349:Q349"/>
    <mergeCell ref="R349:U349"/>
    <mergeCell ref="V349:AB349"/>
    <mergeCell ref="AC349:AK349"/>
    <mergeCell ref="AL349:AQ349"/>
    <mergeCell ref="AR347:AT347"/>
    <mergeCell ref="C348:J348"/>
    <mergeCell ref="K348:Q348"/>
    <mergeCell ref="R348:U348"/>
    <mergeCell ref="V348:AB348"/>
    <mergeCell ref="AC348:AK348"/>
    <mergeCell ref="AL348:AQ348"/>
    <mergeCell ref="AR348:AT348"/>
    <mergeCell ref="C347:J347"/>
    <mergeCell ref="K347:Q347"/>
    <mergeCell ref="R347:U347"/>
    <mergeCell ref="V347:AB347"/>
    <mergeCell ref="AC347:AK347"/>
    <mergeCell ref="AL347:AQ347"/>
    <mergeCell ref="AR345:AT345"/>
    <mergeCell ref="C346:J346"/>
    <mergeCell ref="K346:Q346"/>
    <mergeCell ref="R346:U346"/>
    <mergeCell ref="V346:AB346"/>
    <mergeCell ref="AC346:AK346"/>
    <mergeCell ref="AL346:AQ346"/>
    <mergeCell ref="AR346:AT346"/>
    <mergeCell ref="C345:J345"/>
    <mergeCell ref="K345:Q345"/>
    <mergeCell ref="R345:U345"/>
    <mergeCell ref="V345:AB345"/>
    <mergeCell ref="AC345:AK345"/>
    <mergeCell ref="AL345:AQ345"/>
    <mergeCell ref="AR343:AT343"/>
    <mergeCell ref="C344:J344"/>
    <mergeCell ref="K344:Q344"/>
    <mergeCell ref="R344:U344"/>
    <mergeCell ref="V344:AB344"/>
    <mergeCell ref="AC344:AK344"/>
    <mergeCell ref="AL344:AQ344"/>
    <mergeCell ref="AR344:AT344"/>
    <mergeCell ref="C343:J343"/>
    <mergeCell ref="K343:Q343"/>
    <mergeCell ref="R343:U343"/>
    <mergeCell ref="V343:AB343"/>
    <mergeCell ref="AC343:AK343"/>
    <mergeCell ref="AL343:AQ343"/>
    <mergeCell ref="AR341:AT341"/>
    <mergeCell ref="C342:J342"/>
    <mergeCell ref="K342:Q342"/>
    <mergeCell ref="R342:U342"/>
    <mergeCell ref="V342:AB342"/>
    <mergeCell ref="AC342:AK342"/>
    <mergeCell ref="AL342:AQ342"/>
    <mergeCell ref="AR342:AT342"/>
    <mergeCell ref="C341:J341"/>
    <mergeCell ref="K341:Q341"/>
    <mergeCell ref="R341:U341"/>
    <mergeCell ref="V341:AB341"/>
    <mergeCell ref="AC341:AK341"/>
    <mergeCell ref="AL341:AQ341"/>
    <mergeCell ref="AR339:AT339"/>
    <mergeCell ref="C340:J340"/>
    <mergeCell ref="K340:Q340"/>
    <mergeCell ref="R340:U340"/>
    <mergeCell ref="V340:AB340"/>
    <mergeCell ref="AC340:AK340"/>
    <mergeCell ref="AL340:AQ340"/>
    <mergeCell ref="AR340:AT340"/>
    <mergeCell ref="C339:J339"/>
    <mergeCell ref="K339:Q339"/>
    <mergeCell ref="R339:U339"/>
    <mergeCell ref="V339:AB339"/>
    <mergeCell ref="AC339:AK339"/>
    <mergeCell ref="AL339:AQ339"/>
    <mergeCell ref="AR337:AT337"/>
    <mergeCell ref="C338:J338"/>
    <mergeCell ref="K338:Q338"/>
    <mergeCell ref="R338:U338"/>
    <mergeCell ref="V338:AB338"/>
    <mergeCell ref="AC338:AK338"/>
    <mergeCell ref="AL338:AQ338"/>
    <mergeCell ref="AR338:AT338"/>
    <mergeCell ref="C337:J337"/>
    <mergeCell ref="K337:Q337"/>
    <mergeCell ref="R337:U337"/>
    <mergeCell ref="V337:AB337"/>
    <mergeCell ref="AC337:AK337"/>
    <mergeCell ref="AL337:AQ337"/>
    <mergeCell ref="AR335:AT335"/>
    <mergeCell ref="C336:J336"/>
    <mergeCell ref="K336:Q336"/>
    <mergeCell ref="R336:U336"/>
    <mergeCell ref="V336:AB336"/>
    <mergeCell ref="AC336:AK336"/>
    <mergeCell ref="AL336:AQ336"/>
    <mergeCell ref="AR336:AT336"/>
    <mergeCell ref="C335:J335"/>
    <mergeCell ref="K335:Q335"/>
    <mergeCell ref="R335:U335"/>
    <mergeCell ref="V335:AB335"/>
    <mergeCell ref="AC335:AK335"/>
    <mergeCell ref="AL335:AQ335"/>
    <mergeCell ref="AR333:AT333"/>
    <mergeCell ref="C334:J334"/>
    <mergeCell ref="K334:Q334"/>
    <mergeCell ref="R334:U334"/>
    <mergeCell ref="V334:AB334"/>
    <mergeCell ref="AC334:AK334"/>
    <mergeCell ref="AL334:AQ334"/>
    <mergeCell ref="AR334:AT334"/>
    <mergeCell ref="C333:J333"/>
    <mergeCell ref="K333:Q333"/>
    <mergeCell ref="R333:U333"/>
    <mergeCell ref="V333:AB333"/>
    <mergeCell ref="AC333:AK333"/>
    <mergeCell ref="AL333:AQ333"/>
    <mergeCell ref="AR331:AT331"/>
    <mergeCell ref="C332:J332"/>
    <mergeCell ref="K332:Q332"/>
    <mergeCell ref="R332:U332"/>
    <mergeCell ref="V332:AB332"/>
    <mergeCell ref="AC332:AK332"/>
    <mergeCell ref="AL332:AQ332"/>
    <mergeCell ref="AR332:AT332"/>
    <mergeCell ref="C331:J331"/>
    <mergeCell ref="K331:Q331"/>
    <mergeCell ref="R331:U331"/>
    <mergeCell ref="V331:AB331"/>
    <mergeCell ref="AC331:AK331"/>
    <mergeCell ref="AL331:AQ331"/>
    <mergeCell ref="AR329:AT329"/>
    <mergeCell ref="C330:J330"/>
    <mergeCell ref="K330:Q330"/>
    <mergeCell ref="R330:U330"/>
    <mergeCell ref="V330:AB330"/>
    <mergeCell ref="AC330:AK330"/>
    <mergeCell ref="AL330:AQ330"/>
    <mergeCell ref="AR330:AT330"/>
    <mergeCell ref="C329:J329"/>
    <mergeCell ref="K329:Q329"/>
    <mergeCell ref="R329:U329"/>
    <mergeCell ref="V329:AB329"/>
    <mergeCell ref="AC329:AK329"/>
    <mergeCell ref="AL329:AQ329"/>
    <mergeCell ref="AR327:AT327"/>
    <mergeCell ref="C328:J328"/>
    <mergeCell ref="K328:Q328"/>
    <mergeCell ref="R328:U328"/>
    <mergeCell ref="V328:AB328"/>
    <mergeCell ref="AC328:AK328"/>
    <mergeCell ref="AL328:AQ328"/>
    <mergeCell ref="AR328:AT328"/>
    <mergeCell ref="C327:J327"/>
    <mergeCell ref="K327:Q327"/>
    <mergeCell ref="R327:U327"/>
    <mergeCell ref="V327:AB327"/>
    <mergeCell ref="AC327:AK327"/>
    <mergeCell ref="AL327:AQ327"/>
    <mergeCell ref="AR325:AT325"/>
    <mergeCell ref="C326:J326"/>
    <mergeCell ref="K326:Q326"/>
    <mergeCell ref="R326:U326"/>
    <mergeCell ref="V326:AB326"/>
    <mergeCell ref="AC326:AK326"/>
    <mergeCell ref="AL326:AQ326"/>
    <mergeCell ref="AR326:AT326"/>
    <mergeCell ref="C325:J325"/>
    <mergeCell ref="K325:Q325"/>
    <mergeCell ref="R325:U325"/>
    <mergeCell ref="V325:AB325"/>
    <mergeCell ref="AC325:AK325"/>
    <mergeCell ref="AL325:AQ325"/>
    <mergeCell ref="AR323:AT323"/>
    <mergeCell ref="C324:J324"/>
    <mergeCell ref="K324:Q324"/>
    <mergeCell ref="R324:U324"/>
    <mergeCell ref="V324:AB324"/>
    <mergeCell ref="AC324:AK324"/>
    <mergeCell ref="AL324:AQ324"/>
    <mergeCell ref="AR324:AT324"/>
    <mergeCell ref="C323:J323"/>
    <mergeCell ref="K323:Q323"/>
    <mergeCell ref="R323:U323"/>
    <mergeCell ref="V323:AB323"/>
    <mergeCell ref="AC323:AK323"/>
    <mergeCell ref="AL323:AQ323"/>
    <mergeCell ref="AR321:AT321"/>
    <mergeCell ref="C322:J322"/>
    <mergeCell ref="K322:Q322"/>
    <mergeCell ref="R322:U322"/>
    <mergeCell ref="V322:AB322"/>
    <mergeCell ref="AC322:AK322"/>
    <mergeCell ref="AL322:AQ322"/>
    <mergeCell ref="AR322:AT322"/>
    <mergeCell ref="C321:J321"/>
    <mergeCell ref="K321:Q321"/>
    <mergeCell ref="R321:U321"/>
    <mergeCell ref="V321:AB321"/>
    <mergeCell ref="AC321:AK321"/>
    <mergeCell ref="AL321:AQ321"/>
    <mergeCell ref="AR319:AT319"/>
    <mergeCell ref="C320:J320"/>
    <mergeCell ref="K320:Q320"/>
    <mergeCell ref="R320:U320"/>
    <mergeCell ref="V320:AB320"/>
    <mergeCell ref="AC320:AK320"/>
    <mergeCell ref="AL320:AQ320"/>
    <mergeCell ref="AR320:AT320"/>
    <mergeCell ref="C319:J319"/>
    <mergeCell ref="K319:Q319"/>
    <mergeCell ref="R319:U319"/>
    <mergeCell ref="V319:AB319"/>
    <mergeCell ref="AC319:AK319"/>
    <mergeCell ref="AL319:AQ319"/>
    <mergeCell ref="AR317:AT317"/>
    <mergeCell ref="C318:J318"/>
    <mergeCell ref="K318:Q318"/>
    <mergeCell ref="R318:U318"/>
    <mergeCell ref="V318:AB318"/>
    <mergeCell ref="AC318:AK318"/>
    <mergeCell ref="AL318:AQ318"/>
    <mergeCell ref="AR318:AT318"/>
    <mergeCell ref="C317:J317"/>
    <mergeCell ref="K317:Q317"/>
    <mergeCell ref="R317:U317"/>
    <mergeCell ref="V317:AB317"/>
    <mergeCell ref="AC317:AK317"/>
    <mergeCell ref="AL317:AQ317"/>
    <mergeCell ref="AR315:AT315"/>
    <mergeCell ref="C316:J316"/>
    <mergeCell ref="K316:Q316"/>
    <mergeCell ref="R316:U316"/>
    <mergeCell ref="V316:AB316"/>
    <mergeCell ref="AC316:AK316"/>
    <mergeCell ref="AL316:AQ316"/>
    <mergeCell ref="AR316:AT316"/>
    <mergeCell ref="C315:J315"/>
    <mergeCell ref="K315:Q315"/>
    <mergeCell ref="R315:U315"/>
    <mergeCell ref="V315:AB315"/>
    <mergeCell ref="AC315:AK315"/>
    <mergeCell ref="AL315:AQ315"/>
    <mergeCell ref="AR313:AT313"/>
    <mergeCell ref="C314:J314"/>
    <mergeCell ref="K314:Q314"/>
    <mergeCell ref="R314:U314"/>
    <mergeCell ref="V314:AB314"/>
    <mergeCell ref="AC314:AK314"/>
    <mergeCell ref="AL314:AQ314"/>
    <mergeCell ref="AR314:AT314"/>
    <mergeCell ref="C313:J313"/>
    <mergeCell ref="K313:Q313"/>
    <mergeCell ref="R313:U313"/>
    <mergeCell ref="V313:AB313"/>
    <mergeCell ref="AC313:AK313"/>
    <mergeCell ref="AL313:AQ313"/>
    <mergeCell ref="AR311:AT311"/>
    <mergeCell ref="C312:J312"/>
    <mergeCell ref="K312:Q312"/>
    <mergeCell ref="R312:U312"/>
    <mergeCell ref="V312:AB312"/>
    <mergeCell ref="AC312:AK312"/>
    <mergeCell ref="AL312:AQ312"/>
    <mergeCell ref="AR312:AT312"/>
    <mergeCell ref="C311:J311"/>
    <mergeCell ref="K311:Q311"/>
    <mergeCell ref="R311:U311"/>
    <mergeCell ref="V311:AB311"/>
    <mergeCell ref="AC311:AK311"/>
    <mergeCell ref="AL311:AQ311"/>
    <mergeCell ref="AR309:AT309"/>
    <mergeCell ref="C310:J310"/>
    <mergeCell ref="K310:Q310"/>
    <mergeCell ref="R310:U310"/>
    <mergeCell ref="V310:AB310"/>
    <mergeCell ref="AC310:AK310"/>
    <mergeCell ref="AL310:AQ310"/>
    <mergeCell ref="AR310:AT310"/>
    <mergeCell ref="C309:J309"/>
    <mergeCell ref="K309:Q309"/>
    <mergeCell ref="R309:U309"/>
    <mergeCell ref="V309:AB309"/>
    <mergeCell ref="AC309:AK309"/>
    <mergeCell ref="AL309:AQ309"/>
    <mergeCell ref="C308:J308"/>
    <mergeCell ref="K308:Q308"/>
    <mergeCell ref="R308:U308"/>
    <mergeCell ref="V308:AB308"/>
    <mergeCell ref="AC308:AK308"/>
    <mergeCell ref="AL308:AQ308"/>
    <mergeCell ref="AR308:AT308"/>
    <mergeCell ref="B302:AX302"/>
    <mergeCell ref="B303:I303"/>
    <mergeCell ref="J303:O303"/>
    <mergeCell ref="P303:X303"/>
    <mergeCell ref="Y303:AF303"/>
    <mergeCell ref="AG303:AN303"/>
    <mergeCell ref="AO303:AX303"/>
    <mergeCell ref="B301:I301"/>
    <mergeCell ref="J301:O301"/>
    <mergeCell ref="P301:X301"/>
    <mergeCell ref="Y301:AF301"/>
    <mergeCell ref="AG301:AN301"/>
    <mergeCell ref="AO301:AX301"/>
    <mergeCell ref="C305:AV305"/>
    <mergeCell ref="B300:I300"/>
    <mergeCell ref="J300:O300"/>
    <mergeCell ref="P300:X300"/>
    <mergeCell ref="Y300:AF300"/>
    <mergeCell ref="AG300:AN300"/>
    <mergeCell ref="AO300:AX300"/>
    <mergeCell ref="B299:I299"/>
    <mergeCell ref="J299:O299"/>
    <mergeCell ref="P299:X299"/>
    <mergeCell ref="Y299:AF299"/>
    <mergeCell ref="AG299:AN299"/>
    <mergeCell ref="AO299:AX299"/>
    <mergeCell ref="B298:I298"/>
    <mergeCell ref="J298:O298"/>
    <mergeCell ref="P298:X298"/>
    <mergeCell ref="Y298:AF298"/>
    <mergeCell ref="AG298:AN298"/>
    <mergeCell ref="AO298:AX298"/>
    <mergeCell ref="B297:I297"/>
    <mergeCell ref="J297:O297"/>
    <mergeCell ref="P297:X297"/>
    <mergeCell ref="Y297:AF297"/>
    <mergeCell ref="AG297:AN297"/>
    <mergeCell ref="AO297:AX297"/>
    <mergeCell ref="B296:I296"/>
    <mergeCell ref="J296:O296"/>
    <mergeCell ref="P296:X296"/>
    <mergeCell ref="Y296:AF296"/>
    <mergeCell ref="AG296:AN296"/>
    <mergeCell ref="AO296:AX296"/>
    <mergeCell ref="B295:I295"/>
    <mergeCell ref="J295:O295"/>
    <mergeCell ref="P295:X295"/>
    <mergeCell ref="Y295:AF295"/>
    <mergeCell ref="AG295:AN295"/>
    <mergeCell ref="AO295:AX295"/>
    <mergeCell ref="B294:I294"/>
    <mergeCell ref="J294:O294"/>
    <mergeCell ref="P294:X294"/>
    <mergeCell ref="Y294:AF294"/>
    <mergeCell ref="AG294:AN294"/>
    <mergeCell ref="AO294:AX294"/>
    <mergeCell ref="B293:I293"/>
    <mergeCell ref="J293:O293"/>
    <mergeCell ref="P293:X293"/>
    <mergeCell ref="Y293:AF293"/>
    <mergeCell ref="AG293:AN293"/>
    <mergeCell ref="AO293:AX293"/>
    <mergeCell ref="B292:I292"/>
    <mergeCell ref="J292:O292"/>
    <mergeCell ref="P292:X292"/>
    <mergeCell ref="Y292:AF292"/>
    <mergeCell ref="AG292:AN292"/>
    <mergeCell ref="AO292:AX292"/>
    <mergeCell ref="B291:I291"/>
    <mergeCell ref="J291:O291"/>
    <mergeCell ref="P291:X291"/>
    <mergeCell ref="Y291:AF291"/>
    <mergeCell ref="AG291:AN291"/>
    <mergeCell ref="AO291:AX291"/>
    <mergeCell ref="B290:I290"/>
    <mergeCell ref="J290:O290"/>
    <mergeCell ref="P290:X290"/>
    <mergeCell ref="Y290:AF290"/>
    <mergeCell ref="AG290:AN290"/>
    <mergeCell ref="AO290:AX290"/>
    <mergeCell ref="B289:I289"/>
    <mergeCell ref="J289:O289"/>
    <mergeCell ref="P289:X289"/>
    <mergeCell ref="Y289:AF289"/>
    <mergeCell ref="AG289:AN289"/>
    <mergeCell ref="AO289:AX289"/>
    <mergeCell ref="B288:I288"/>
    <mergeCell ref="J288:O288"/>
    <mergeCell ref="P288:X288"/>
    <mergeCell ref="Y288:AF288"/>
    <mergeCell ref="AG288:AN288"/>
    <mergeCell ref="AO288:AX288"/>
    <mergeCell ref="B287:I287"/>
    <mergeCell ref="J287:O287"/>
    <mergeCell ref="P287:X287"/>
    <mergeCell ref="Y287:AF287"/>
    <mergeCell ref="AG287:AN287"/>
    <mergeCell ref="AO287:AX287"/>
    <mergeCell ref="B285:AN285"/>
    <mergeCell ref="AO285:AX285"/>
    <mergeCell ref="B286:I286"/>
    <mergeCell ref="J286:O286"/>
    <mergeCell ref="P286:X286"/>
    <mergeCell ref="Y286:AF286"/>
    <mergeCell ref="AG286:AN286"/>
    <mergeCell ref="AO286:AX286"/>
    <mergeCell ref="B283:AX283"/>
    <mergeCell ref="B284:I284"/>
    <mergeCell ref="J284:O284"/>
    <mergeCell ref="P284:X284"/>
    <mergeCell ref="Y284:AF284"/>
    <mergeCell ref="AG284:AN284"/>
    <mergeCell ref="AO284:AX284"/>
    <mergeCell ref="B282:I282"/>
    <mergeCell ref="J282:O282"/>
    <mergeCell ref="P282:X282"/>
    <mergeCell ref="Y282:AF282"/>
    <mergeCell ref="AG282:AN282"/>
    <mergeCell ref="AO282:AX282"/>
    <mergeCell ref="B281:I281"/>
    <mergeCell ref="J281:O281"/>
    <mergeCell ref="P281:X281"/>
    <mergeCell ref="Y281:AF281"/>
    <mergeCell ref="AG281:AN281"/>
    <mergeCell ref="AO281:AX281"/>
    <mergeCell ref="B280:I280"/>
    <mergeCell ref="J280:O280"/>
    <mergeCell ref="P280:X280"/>
    <mergeCell ref="Y280:AF280"/>
    <mergeCell ref="AG280:AN280"/>
    <mergeCell ref="AO280:AX280"/>
    <mergeCell ref="B279:I279"/>
    <mergeCell ref="J279:O279"/>
    <mergeCell ref="P279:X279"/>
    <mergeCell ref="Y279:AF279"/>
    <mergeCell ref="AG279:AN279"/>
    <mergeCell ref="AO279:AX279"/>
    <mergeCell ref="B278:I278"/>
    <mergeCell ref="J278:O278"/>
    <mergeCell ref="P278:X278"/>
    <mergeCell ref="Y278:AF278"/>
    <mergeCell ref="AG278:AN278"/>
    <mergeCell ref="AO278:AX278"/>
    <mergeCell ref="B277:I277"/>
    <mergeCell ref="J277:O277"/>
    <mergeCell ref="P277:X277"/>
    <mergeCell ref="Y277:AF277"/>
    <mergeCell ref="AG277:AN277"/>
    <mergeCell ref="AO277:AX277"/>
    <mergeCell ref="B276:I276"/>
    <mergeCell ref="J276:O276"/>
    <mergeCell ref="P276:X276"/>
    <mergeCell ref="Y276:AF276"/>
    <mergeCell ref="AG276:AN276"/>
    <mergeCell ref="AO276:AX276"/>
    <mergeCell ref="B275:I275"/>
    <mergeCell ref="J275:O275"/>
    <mergeCell ref="P275:X275"/>
    <mergeCell ref="Y275:AF275"/>
    <mergeCell ref="AG275:AN275"/>
    <mergeCell ref="AO275:AX275"/>
    <mergeCell ref="B274:I274"/>
    <mergeCell ref="J274:O274"/>
    <mergeCell ref="P274:X274"/>
    <mergeCell ref="Y274:AF274"/>
    <mergeCell ref="AG274:AN274"/>
    <mergeCell ref="AO274:AX274"/>
    <mergeCell ref="B273:I273"/>
    <mergeCell ref="J273:O273"/>
    <mergeCell ref="P273:X273"/>
    <mergeCell ref="Y273:AF273"/>
    <mergeCell ref="AG273:AN273"/>
    <mergeCell ref="AO273:AX273"/>
    <mergeCell ref="B272:I272"/>
    <mergeCell ref="J272:O272"/>
    <mergeCell ref="P272:X272"/>
    <mergeCell ref="Y272:AF272"/>
    <mergeCell ref="AG272:AN272"/>
    <mergeCell ref="AO272:AX272"/>
    <mergeCell ref="B271:I271"/>
    <mergeCell ref="J271:O271"/>
    <mergeCell ref="P271:X271"/>
    <mergeCell ref="Y271:AF271"/>
    <mergeCell ref="AG271:AN271"/>
    <mergeCell ref="AO271:AX271"/>
    <mergeCell ref="B270:I270"/>
    <mergeCell ref="J270:O270"/>
    <mergeCell ref="P270:X270"/>
    <mergeCell ref="Y270:AF270"/>
    <mergeCell ref="AG270:AN270"/>
    <mergeCell ref="AO270:AX270"/>
    <mergeCell ref="B269:I269"/>
    <mergeCell ref="J269:O269"/>
    <mergeCell ref="P269:X269"/>
    <mergeCell ref="Y269:AF269"/>
    <mergeCell ref="AG269:AN269"/>
    <mergeCell ref="AO269:AX269"/>
    <mergeCell ref="B268:I268"/>
    <mergeCell ref="J268:O268"/>
    <mergeCell ref="P268:X268"/>
    <mergeCell ref="Y268:AF268"/>
    <mergeCell ref="AG268:AN268"/>
    <mergeCell ref="AO268:AX268"/>
    <mergeCell ref="B266:AN266"/>
    <mergeCell ref="AO266:AX266"/>
    <mergeCell ref="B267:I267"/>
    <mergeCell ref="J267:O267"/>
    <mergeCell ref="P267:X267"/>
    <mergeCell ref="Y267:AF267"/>
    <mergeCell ref="AG267:AN267"/>
    <mergeCell ref="AO267:AX267"/>
    <mergeCell ref="B264:AX264"/>
    <mergeCell ref="B265:I265"/>
    <mergeCell ref="J265:O265"/>
    <mergeCell ref="P265:X265"/>
    <mergeCell ref="Y265:AF265"/>
    <mergeCell ref="AG265:AN265"/>
    <mergeCell ref="AO265:AX265"/>
    <mergeCell ref="B263:I263"/>
    <mergeCell ref="J263:O263"/>
    <mergeCell ref="P263:X263"/>
    <mergeCell ref="Y263:AF263"/>
    <mergeCell ref="AG263:AN263"/>
    <mergeCell ref="AO263:AX263"/>
    <mergeCell ref="B262:I262"/>
    <mergeCell ref="J262:O262"/>
    <mergeCell ref="P262:X262"/>
    <mergeCell ref="Y262:AF262"/>
    <mergeCell ref="AG262:AN262"/>
    <mergeCell ref="AO262:AX262"/>
    <mergeCell ref="B261:I261"/>
    <mergeCell ref="J261:O261"/>
    <mergeCell ref="P261:X261"/>
    <mergeCell ref="Y261:AF261"/>
    <mergeCell ref="AG261:AN261"/>
    <mergeCell ref="AO261:AX261"/>
    <mergeCell ref="B260:I260"/>
    <mergeCell ref="J260:O260"/>
    <mergeCell ref="P260:X260"/>
    <mergeCell ref="Y260:AF260"/>
    <mergeCell ref="AG260:AN260"/>
    <mergeCell ref="AO260:AX260"/>
    <mergeCell ref="B259:I259"/>
    <mergeCell ref="J259:O259"/>
    <mergeCell ref="P259:X259"/>
    <mergeCell ref="Y259:AF259"/>
    <mergeCell ref="AG259:AN259"/>
    <mergeCell ref="AO259:AX259"/>
    <mergeCell ref="B258:I258"/>
    <mergeCell ref="J258:O258"/>
    <mergeCell ref="P258:X258"/>
    <mergeCell ref="Y258:AF258"/>
    <mergeCell ref="AG258:AN258"/>
    <mergeCell ref="AO258:AX258"/>
    <mergeCell ref="B257:I257"/>
    <mergeCell ref="J257:O257"/>
    <mergeCell ref="P257:X257"/>
    <mergeCell ref="Y257:AF257"/>
    <mergeCell ref="AG257:AN257"/>
    <mergeCell ref="AO257:AX257"/>
    <mergeCell ref="B255:AN255"/>
    <mergeCell ref="AO255:AX255"/>
    <mergeCell ref="B256:I256"/>
    <mergeCell ref="J256:O256"/>
    <mergeCell ref="P256:X256"/>
    <mergeCell ref="Y256:AF256"/>
    <mergeCell ref="AG256:AN256"/>
    <mergeCell ref="AO256:AX256"/>
    <mergeCell ref="B253:AX253"/>
    <mergeCell ref="B254:I254"/>
    <mergeCell ref="J254:O254"/>
    <mergeCell ref="P254:X254"/>
    <mergeCell ref="Y254:AF254"/>
    <mergeCell ref="AG254:AN254"/>
    <mergeCell ref="AO254:AX254"/>
    <mergeCell ref="B252:I252"/>
    <mergeCell ref="J252:O252"/>
    <mergeCell ref="P252:X252"/>
    <mergeCell ref="Y252:AF252"/>
    <mergeCell ref="AG252:AN252"/>
    <mergeCell ref="AO252:AX252"/>
    <mergeCell ref="B251:I251"/>
    <mergeCell ref="J251:O251"/>
    <mergeCell ref="P251:X251"/>
    <mergeCell ref="Y251:AF251"/>
    <mergeCell ref="AG251:AN251"/>
    <mergeCell ref="AO251:AX251"/>
    <mergeCell ref="B250:I250"/>
    <mergeCell ref="J250:O250"/>
    <mergeCell ref="P250:X250"/>
    <mergeCell ref="Y250:AF250"/>
    <mergeCell ref="AG250:AN250"/>
    <mergeCell ref="AO250:AX250"/>
    <mergeCell ref="B249:I249"/>
    <mergeCell ref="J249:O249"/>
    <mergeCell ref="P249:X249"/>
    <mergeCell ref="Y249:AF249"/>
    <mergeCell ref="AG249:AN249"/>
    <mergeCell ref="AO249:AX249"/>
    <mergeCell ref="B248:I248"/>
    <mergeCell ref="J248:O248"/>
    <mergeCell ref="P248:X248"/>
    <mergeCell ref="Y248:AF248"/>
    <mergeCell ref="AG248:AN248"/>
    <mergeCell ref="AO248:AX248"/>
    <mergeCell ref="B247:I247"/>
    <mergeCell ref="J247:O247"/>
    <mergeCell ref="P247:X247"/>
    <mergeCell ref="Y247:AF247"/>
    <mergeCell ref="AG247:AN247"/>
    <mergeCell ref="AO247:AX247"/>
    <mergeCell ref="B246:I246"/>
    <mergeCell ref="J246:O246"/>
    <mergeCell ref="P246:X246"/>
    <mergeCell ref="Y246:AF246"/>
    <mergeCell ref="AG246:AN246"/>
    <mergeCell ref="AO246:AX246"/>
    <mergeCell ref="B245:I245"/>
    <mergeCell ref="J245:O245"/>
    <mergeCell ref="P245:X245"/>
    <mergeCell ref="Y245:AF245"/>
    <mergeCell ref="AG245:AN245"/>
    <mergeCell ref="AO245:AX245"/>
    <mergeCell ref="B244:I244"/>
    <mergeCell ref="J244:O244"/>
    <mergeCell ref="P244:X244"/>
    <mergeCell ref="Y244:AF244"/>
    <mergeCell ref="AG244:AN244"/>
    <mergeCell ref="AO244:AX244"/>
    <mergeCell ref="B243:I243"/>
    <mergeCell ref="J243:O243"/>
    <mergeCell ref="P243:X243"/>
    <mergeCell ref="Y243:AF243"/>
    <mergeCell ref="AG243:AN243"/>
    <mergeCell ref="AO243:AX243"/>
    <mergeCell ref="B242:I242"/>
    <mergeCell ref="J242:O242"/>
    <mergeCell ref="P242:X242"/>
    <mergeCell ref="Y242:AF242"/>
    <mergeCell ref="AG242:AN242"/>
    <mergeCell ref="AO242:AX242"/>
    <mergeCell ref="B241:I241"/>
    <mergeCell ref="J241:O241"/>
    <mergeCell ref="P241:X241"/>
    <mergeCell ref="Y241:AF241"/>
    <mergeCell ref="AG241:AN241"/>
    <mergeCell ref="AO241:AX241"/>
    <mergeCell ref="B240:I240"/>
    <mergeCell ref="J240:O240"/>
    <mergeCell ref="P240:X240"/>
    <mergeCell ref="Y240:AF240"/>
    <mergeCell ref="AG240:AN240"/>
    <mergeCell ref="AO240:AX240"/>
    <mergeCell ref="B239:I239"/>
    <mergeCell ref="J239:O239"/>
    <mergeCell ref="P239:X239"/>
    <mergeCell ref="Y239:AF239"/>
    <mergeCell ref="AG239:AN239"/>
    <mergeCell ref="AO239:AX239"/>
    <mergeCell ref="B238:I238"/>
    <mergeCell ref="J238:O238"/>
    <mergeCell ref="P238:X238"/>
    <mergeCell ref="Y238:AF238"/>
    <mergeCell ref="AG238:AN238"/>
    <mergeCell ref="AO238:AX238"/>
    <mergeCell ref="B237:I237"/>
    <mergeCell ref="J237:O237"/>
    <mergeCell ref="P237:X237"/>
    <mergeCell ref="Y237:AF237"/>
    <mergeCell ref="AG237:AN237"/>
    <mergeCell ref="AO237:AX237"/>
    <mergeCell ref="B236:I236"/>
    <mergeCell ref="J236:O236"/>
    <mergeCell ref="P236:X236"/>
    <mergeCell ref="Y236:AF236"/>
    <mergeCell ref="AG236:AN236"/>
    <mergeCell ref="AO236:AX236"/>
    <mergeCell ref="B235:I235"/>
    <mergeCell ref="J235:O235"/>
    <mergeCell ref="P235:X235"/>
    <mergeCell ref="Y235:AF235"/>
    <mergeCell ref="AG235:AN235"/>
    <mergeCell ref="AO235:AX235"/>
    <mergeCell ref="B234:I234"/>
    <mergeCell ref="J234:O234"/>
    <mergeCell ref="P234:X234"/>
    <mergeCell ref="Y234:AF234"/>
    <mergeCell ref="AG234:AN234"/>
    <mergeCell ref="AO234:AX234"/>
    <mergeCell ref="B233:I233"/>
    <mergeCell ref="J233:O233"/>
    <mergeCell ref="P233:X233"/>
    <mergeCell ref="Y233:AF233"/>
    <mergeCell ref="AG233:AN233"/>
    <mergeCell ref="AO233:AX233"/>
    <mergeCell ref="B232:I232"/>
    <mergeCell ref="J232:O232"/>
    <mergeCell ref="P232:X232"/>
    <mergeCell ref="Y232:AF232"/>
    <mergeCell ref="AG232:AN232"/>
    <mergeCell ref="AO232:AX232"/>
    <mergeCell ref="B230:AN230"/>
    <mergeCell ref="AO230:AX230"/>
    <mergeCell ref="B231:I231"/>
    <mergeCell ref="J231:O231"/>
    <mergeCell ref="P231:X231"/>
    <mergeCell ref="Y231:AF231"/>
    <mergeCell ref="AG231:AN231"/>
    <mergeCell ref="AO231:AX231"/>
    <mergeCell ref="B228:AX228"/>
    <mergeCell ref="B229:I229"/>
    <mergeCell ref="J229:O229"/>
    <mergeCell ref="P229:X229"/>
    <mergeCell ref="Y229:AF229"/>
    <mergeCell ref="AG229:AN229"/>
    <mergeCell ref="AO229:AX229"/>
    <mergeCell ref="B227:I227"/>
    <mergeCell ref="J227:O227"/>
    <mergeCell ref="P227:X227"/>
    <mergeCell ref="Y227:AF227"/>
    <mergeCell ref="AG227:AN227"/>
    <mergeCell ref="AO227:AX227"/>
    <mergeCell ref="B226:I226"/>
    <mergeCell ref="J226:O226"/>
    <mergeCell ref="P226:X226"/>
    <mergeCell ref="Y226:AF226"/>
    <mergeCell ref="AG226:AN226"/>
    <mergeCell ref="AO226:AX226"/>
    <mergeCell ref="B225:I225"/>
    <mergeCell ref="J225:O225"/>
    <mergeCell ref="P225:X225"/>
    <mergeCell ref="Y225:AF225"/>
    <mergeCell ref="AG225:AN225"/>
    <mergeCell ref="AO225:AX225"/>
    <mergeCell ref="B224:I224"/>
    <mergeCell ref="J224:O224"/>
    <mergeCell ref="P224:X224"/>
    <mergeCell ref="Y224:AF224"/>
    <mergeCell ref="AG224:AN224"/>
    <mergeCell ref="AO224:AX224"/>
    <mergeCell ref="B223:I223"/>
    <mergeCell ref="J223:O223"/>
    <mergeCell ref="P223:X223"/>
    <mergeCell ref="Y223:AF223"/>
    <mergeCell ref="AG223:AN223"/>
    <mergeCell ref="AO223:AX223"/>
    <mergeCell ref="B222:I222"/>
    <mergeCell ref="J222:O222"/>
    <mergeCell ref="P222:X222"/>
    <mergeCell ref="Y222:AF222"/>
    <mergeCell ref="AG222:AN222"/>
    <mergeCell ref="AO222:AX222"/>
    <mergeCell ref="B221:I221"/>
    <mergeCell ref="J221:O221"/>
    <mergeCell ref="P221:X221"/>
    <mergeCell ref="Y221:AF221"/>
    <mergeCell ref="AG221:AN221"/>
    <mergeCell ref="AO221:AX221"/>
    <mergeCell ref="B220:I220"/>
    <mergeCell ref="J220:O220"/>
    <mergeCell ref="P220:X220"/>
    <mergeCell ref="Y220:AF220"/>
    <mergeCell ref="AG220:AN220"/>
    <mergeCell ref="AO220:AX220"/>
    <mergeCell ref="B219:I219"/>
    <mergeCell ref="J219:O219"/>
    <mergeCell ref="P219:X219"/>
    <mergeCell ref="Y219:AF219"/>
    <mergeCell ref="AG219:AN219"/>
    <mergeCell ref="AO219:AX219"/>
    <mergeCell ref="B217:AN217"/>
    <mergeCell ref="AO217:AX217"/>
    <mergeCell ref="B218:I218"/>
    <mergeCell ref="J218:O218"/>
    <mergeCell ref="P218:X218"/>
    <mergeCell ref="Y218:AF218"/>
    <mergeCell ref="AG218:AN218"/>
    <mergeCell ref="AO218:AX218"/>
    <mergeCell ref="B215:AX215"/>
    <mergeCell ref="B216:I216"/>
    <mergeCell ref="J216:O216"/>
    <mergeCell ref="P216:X216"/>
    <mergeCell ref="Y216:AF216"/>
    <mergeCell ref="AG216:AN216"/>
    <mergeCell ref="AO216:AX216"/>
    <mergeCell ref="B214:I214"/>
    <mergeCell ref="J214:O214"/>
    <mergeCell ref="P214:X214"/>
    <mergeCell ref="Y214:AF214"/>
    <mergeCell ref="AG214:AN214"/>
    <mergeCell ref="AO214:AX214"/>
    <mergeCell ref="B213:I213"/>
    <mergeCell ref="J213:O213"/>
    <mergeCell ref="P213:X213"/>
    <mergeCell ref="Y213:AF213"/>
    <mergeCell ref="AG213:AN213"/>
    <mergeCell ref="AO213:AX213"/>
    <mergeCell ref="B212:I212"/>
    <mergeCell ref="J212:O212"/>
    <mergeCell ref="P212:X212"/>
    <mergeCell ref="Y212:AF212"/>
    <mergeCell ref="AG212:AN212"/>
    <mergeCell ref="AO212:AX212"/>
    <mergeCell ref="B211:I211"/>
    <mergeCell ref="J211:O211"/>
    <mergeCell ref="P211:X211"/>
    <mergeCell ref="Y211:AF211"/>
    <mergeCell ref="AG211:AN211"/>
    <mergeCell ref="AO211:AX211"/>
    <mergeCell ref="B210:I210"/>
    <mergeCell ref="J210:O210"/>
    <mergeCell ref="P210:X210"/>
    <mergeCell ref="Y210:AF210"/>
    <mergeCell ref="AG210:AN210"/>
    <mergeCell ref="AO210:AX210"/>
    <mergeCell ref="B209:I209"/>
    <mergeCell ref="J209:O209"/>
    <mergeCell ref="P209:X209"/>
    <mergeCell ref="Y209:AF209"/>
    <mergeCell ref="AG209:AN209"/>
    <mergeCell ref="AO209:AX209"/>
    <mergeCell ref="B208:I208"/>
    <mergeCell ref="J208:O208"/>
    <mergeCell ref="P208:X208"/>
    <mergeCell ref="Y208:AF208"/>
    <mergeCell ref="AG208:AN208"/>
    <mergeCell ref="AO208:AX208"/>
    <mergeCell ref="B207:I207"/>
    <mergeCell ref="J207:O207"/>
    <mergeCell ref="P207:X207"/>
    <mergeCell ref="Y207:AF207"/>
    <mergeCell ref="AG207:AN207"/>
    <mergeCell ref="AO207:AX207"/>
    <mergeCell ref="B206:I206"/>
    <mergeCell ref="J206:O206"/>
    <mergeCell ref="P206:X206"/>
    <mergeCell ref="Y206:AF206"/>
    <mergeCell ref="AG206:AN206"/>
    <mergeCell ref="AO206:AX206"/>
    <mergeCell ref="B205:I205"/>
    <mergeCell ref="J205:O205"/>
    <mergeCell ref="P205:X205"/>
    <mergeCell ref="Y205:AF205"/>
    <mergeCell ref="AG205:AN205"/>
    <mergeCell ref="AO205:AX205"/>
    <mergeCell ref="B204:I204"/>
    <mergeCell ref="J204:O204"/>
    <mergeCell ref="P204:X204"/>
    <mergeCell ref="Y204:AF204"/>
    <mergeCell ref="AG204:AN204"/>
    <mergeCell ref="AO204:AX204"/>
    <mergeCell ref="B203:I203"/>
    <mergeCell ref="J203:O203"/>
    <mergeCell ref="P203:X203"/>
    <mergeCell ref="Y203:AF203"/>
    <mergeCell ref="AG203:AN203"/>
    <mergeCell ref="AO203:AX203"/>
    <mergeCell ref="B201:AN201"/>
    <mergeCell ref="AO201:AX201"/>
    <mergeCell ref="B202:I202"/>
    <mergeCell ref="J202:O202"/>
    <mergeCell ref="P202:X202"/>
    <mergeCell ref="Y202:AF202"/>
    <mergeCell ref="AG202:AN202"/>
    <mergeCell ref="AO202:AX202"/>
    <mergeCell ref="B199:AX199"/>
    <mergeCell ref="B200:I200"/>
    <mergeCell ref="J200:O200"/>
    <mergeCell ref="P200:X200"/>
    <mergeCell ref="Y200:AF200"/>
    <mergeCell ref="AG200:AN200"/>
    <mergeCell ref="AO200:AX200"/>
    <mergeCell ref="B198:I198"/>
    <mergeCell ref="J198:O198"/>
    <mergeCell ref="P198:X198"/>
    <mergeCell ref="Y198:AF198"/>
    <mergeCell ref="AG198:AN198"/>
    <mergeCell ref="AO198:AX198"/>
    <mergeCell ref="B197:I197"/>
    <mergeCell ref="J197:O197"/>
    <mergeCell ref="P197:X197"/>
    <mergeCell ref="Y197:AF197"/>
    <mergeCell ref="AG197:AN197"/>
    <mergeCell ref="AO197:AX197"/>
    <mergeCell ref="B196:I196"/>
    <mergeCell ref="J196:O196"/>
    <mergeCell ref="P196:X196"/>
    <mergeCell ref="Y196:AF196"/>
    <mergeCell ref="AG196:AN196"/>
    <mergeCell ref="AO196:AX196"/>
    <mergeCell ref="B194:AN194"/>
    <mergeCell ref="AO194:AX194"/>
    <mergeCell ref="B195:I195"/>
    <mergeCell ref="J195:O195"/>
    <mergeCell ref="P195:X195"/>
    <mergeCell ref="Y195:AF195"/>
    <mergeCell ref="AG195:AN195"/>
    <mergeCell ref="AO195:AX195"/>
    <mergeCell ref="B192:AX192"/>
    <mergeCell ref="B193:I193"/>
    <mergeCell ref="J193:O193"/>
    <mergeCell ref="P193:X193"/>
    <mergeCell ref="Y193:AF193"/>
    <mergeCell ref="AG193:AN193"/>
    <mergeCell ref="AO193:AX193"/>
    <mergeCell ref="B191:I191"/>
    <mergeCell ref="J191:O191"/>
    <mergeCell ref="P191:X191"/>
    <mergeCell ref="Y191:AF191"/>
    <mergeCell ref="AG191:AN191"/>
    <mergeCell ref="AO191:AX191"/>
    <mergeCell ref="B190:I190"/>
    <mergeCell ref="J190:O190"/>
    <mergeCell ref="P190:X190"/>
    <mergeCell ref="Y190:AF190"/>
    <mergeCell ref="AG190:AN190"/>
    <mergeCell ref="AO190:AX190"/>
    <mergeCell ref="B189:I189"/>
    <mergeCell ref="J189:O189"/>
    <mergeCell ref="P189:X189"/>
    <mergeCell ref="Y189:AF189"/>
    <mergeCell ref="AG189:AN189"/>
    <mergeCell ref="AO189:AX189"/>
    <mergeCell ref="B187:AN187"/>
    <mergeCell ref="AO187:AX187"/>
    <mergeCell ref="B188:I188"/>
    <mergeCell ref="J188:O188"/>
    <mergeCell ref="P188:X188"/>
    <mergeCell ref="Y188:AF188"/>
    <mergeCell ref="AG188:AN188"/>
    <mergeCell ref="AO188:AX188"/>
    <mergeCell ref="B185:AX185"/>
    <mergeCell ref="B186:I186"/>
    <mergeCell ref="J186:O186"/>
    <mergeCell ref="P186:X186"/>
    <mergeCell ref="Y186:AF186"/>
    <mergeCell ref="AG186:AN186"/>
    <mergeCell ref="AO186:AX186"/>
    <mergeCell ref="B184:I184"/>
    <mergeCell ref="J184:O184"/>
    <mergeCell ref="P184:X184"/>
    <mergeCell ref="Y184:AF184"/>
    <mergeCell ref="AG184:AN184"/>
    <mergeCell ref="AO184:AX184"/>
    <mergeCell ref="B183:I183"/>
    <mergeCell ref="J183:O183"/>
    <mergeCell ref="P183:X183"/>
    <mergeCell ref="Y183:AF183"/>
    <mergeCell ref="AG183:AN183"/>
    <mergeCell ref="AO183:AX183"/>
    <mergeCell ref="B182:I182"/>
    <mergeCell ref="J182:O182"/>
    <mergeCell ref="P182:X182"/>
    <mergeCell ref="Y182:AF182"/>
    <mergeCell ref="AG182:AN182"/>
    <mergeCell ref="AO182:AX182"/>
    <mergeCell ref="B180:AN180"/>
    <mergeCell ref="AO180:AX180"/>
    <mergeCell ref="B181:I181"/>
    <mergeCell ref="J181:O181"/>
    <mergeCell ref="P181:X181"/>
    <mergeCell ref="Y181:AF181"/>
    <mergeCell ref="AG181:AN181"/>
    <mergeCell ref="AO181:AX181"/>
    <mergeCell ref="B178:AX178"/>
    <mergeCell ref="B179:I179"/>
    <mergeCell ref="J179:O179"/>
    <mergeCell ref="P179:X179"/>
    <mergeCell ref="Y179:AF179"/>
    <mergeCell ref="AG179:AN179"/>
    <mergeCell ref="AO179:AX179"/>
    <mergeCell ref="B177:I177"/>
    <mergeCell ref="J177:O177"/>
    <mergeCell ref="P177:X177"/>
    <mergeCell ref="Y177:AF177"/>
    <mergeCell ref="AG177:AN177"/>
    <mergeCell ref="AO177:AX177"/>
    <mergeCell ref="B176:I176"/>
    <mergeCell ref="J176:O176"/>
    <mergeCell ref="P176:X176"/>
    <mergeCell ref="Y176:AF176"/>
    <mergeCell ref="AG176:AN176"/>
    <mergeCell ref="AO176:AX176"/>
    <mergeCell ref="B175:I175"/>
    <mergeCell ref="J175:O175"/>
    <mergeCell ref="P175:X175"/>
    <mergeCell ref="Y175:AF175"/>
    <mergeCell ref="AG175:AN175"/>
    <mergeCell ref="AO175:AX175"/>
    <mergeCell ref="B174:I174"/>
    <mergeCell ref="J174:O174"/>
    <mergeCell ref="P174:X174"/>
    <mergeCell ref="Y174:AF174"/>
    <mergeCell ref="AG174:AN174"/>
    <mergeCell ref="AO174:AX174"/>
    <mergeCell ref="B173:I173"/>
    <mergeCell ref="J173:O173"/>
    <mergeCell ref="P173:X173"/>
    <mergeCell ref="Y173:AF173"/>
    <mergeCell ref="AG173:AN173"/>
    <mergeCell ref="AO173:AX173"/>
    <mergeCell ref="B172:I172"/>
    <mergeCell ref="J172:O172"/>
    <mergeCell ref="P172:X172"/>
    <mergeCell ref="Y172:AF172"/>
    <mergeCell ref="AG172:AN172"/>
    <mergeCell ref="AO172:AX172"/>
    <mergeCell ref="B170:AN170"/>
    <mergeCell ref="AO170:AX170"/>
    <mergeCell ref="B171:I171"/>
    <mergeCell ref="J171:O171"/>
    <mergeCell ref="P171:X171"/>
    <mergeCell ref="Y171:AF171"/>
    <mergeCell ref="AG171:AN171"/>
    <mergeCell ref="AO171:AX171"/>
    <mergeCell ref="B168:AX168"/>
    <mergeCell ref="B169:I169"/>
    <mergeCell ref="J169:O169"/>
    <mergeCell ref="P169:X169"/>
    <mergeCell ref="Y169:AF169"/>
    <mergeCell ref="AG169:AN169"/>
    <mergeCell ref="AO169:AX169"/>
    <mergeCell ref="B167:I167"/>
    <mergeCell ref="J167:O167"/>
    <mergeCell ref="P167:X167"/>
    <mergeCell ref="Y167:AF167"/>
    <mergeCell ref="AG167:AN167"/>
    <mergeCell ref="AO167:AX167"/>
    <mergeCell ref="B166:I166"/>
    <mergeCell ref="J166:O166"/>
    <mergeCell ref="P166:X166"/>
    <mergeCell ref="Y166:AF166"/>
    <mergeCell ref="AG166:AN166"/>
    <mergeCell ref="AO166:AX166"/>
    <mergeCell ref="B165:I165"/>
    <mergeCell ref="J165:O165"/>
    <mergeCell ref="P165:X165"/>
    <mergeCell ref="Y165:AF165"/>
    <mergeCell ref="AG165:AN165"/>
    <mergeCell ref="AO165:AX165"/>
    <mergeCell ref="B164:I164"/>
    <mergeCell ref="J164:O164"/>
    <mergeCell ref="P164:X164"/>
    <mergeCell ref="Y164:AF164"/>
    <mergeCell ref="AG164:AN164"/>
    <mergeCell ref="AO164:AX164"/>
    <mergeCell ref="B163:I163"/>
    <mergeCell ref="J163:O163"/>
    <mergeCell ref="P163:X163"/>
    <mergeCell ref="Y163:AF163"/>
    <mergeCell ref="AG163:AN163"/>
    <mergeCell ref="AO163:AX163"/>
    <mergeCell ref="B161:AN161"/>
    <mergeCell ref="AO161:AX161"/>
    <mergeCell ref="B162:I162"/>
    <mergeCell ref="J162:O162"/>
    <mergeCell ref="P162:X162"/>
    <mergeCell ref="Y162:AF162"/>
    <mergeCell ref="AG162:AN162"/>
    <mergeCell ref="AO162:AX162"/>
    <mergeCell ref="B156:O156"/>
    <mergeCell ref="P156:X156"/>
    <mergeCell ref="Y156:AX156"/>
    <mergeCell ref="B157:AX157"/>
    <mergeCell ref="B158:O158"/>
    <mergeCell ref="P158:X158"/>
    <mergeCell ref="Y158:AX158"/>
    <mergeCell ref="B154:O154"/>
    <mergeCell ref="P154:X154"/>
    <mergeCell ref="Y154:AX154"/>
    <mergeCell ref="B155:O155"/>
    <mergeCell ref="P155:X155"/>
    <mergeCell ref="Y155:AX155"/>
    <mergeCell ref="B152:O152"/>
    <mergeCell ref="P152:X152"/>
    <mergeCell ref="Y152:AX152"/>
    <mergeCell ref="B153:O153"/>
    <mergeCell ref="P153:X153"/>
    <mergeCell ref="Y153:AX153"/>
    <mergeCell ref="B150:O150"/>
    <mergeCell ref="P150:X150"/>
    <mergeCell ref="Y150:AX150"/>
    <mergeCell ref="B151:O151"/>
    <mergeCell ref="P151:X151"/>
    <mergeCell ref="Y151:AX151"/>
    <mergeCell ref="B148:O148"/>
    <mergeCell ref="P148:X148"/>
    <mergeCell ref="Y148:AX148"/>
    <mergeCell ref="B149:O149"/>
    <mergeCell ref="P149:X149"/>
    <mergeCell ref="Y149:AX149"/>
    <mergeCell ref="B146:O146"/>
    <mergeCell ref="P146:X146"/>
    <mergeCell ref="Y146:AX146"/>
    <mergeCell ref="B147:O147"/>
    <mergeCell ref="P147:X147"/>
    <mergeCell ref="Y147:AX147"/>
    <mergeCell ref="B144:O144"/>
    <mergeCell ref="P144:X144"/>
    <mergeCell ref="Y144:AX144"/>
    <mergeCell ref="B145:O145"/>
    <mergeCell ref="P145:X145"/>
    <mergeCell ref="Y145:AX145"/>
    <mergeCell ref="B142:O142"/>
    <mergeCell ref="P142:X142"/>
    <mergeCell ref="Y142:AX142"/>
    <mergeCell ref="B143:O143"/>
    <mergeCell ref="P143:X143"/>
    <mergeCell ref="Y143:AX143"/>
    <mergeCell ref="B139:X139"/>
    <mergeCell ref="Y139:AX139"/>
    <mergeCell ref="B140:O140"/>
    <mergeCell ref="P140:X140"/>
    <mergeCell ref="Y140:AX140"/>
    <mergeCell ref="B141:O141"/>
    <mergeCell ref="P141:X141"/>
    <mergeCell ref="Y141:AX141"/>
    <mergeCell ref="B134:X134"/>
    <mergeCell ref="Y134:AX134"/>
    <mergeCell ref="B135:O135"/>
    <mergeCell ref="P135:X135"/>
    <mergeCell ref="Y135:AX135"/>
    <mergeCell ref="B136:O136"/>
    <mergeCell ref="P136:X136"/>
    <mergeCell ref="Y136:AX136"/>
    <mergeCell ref="B131:O131"/>
    <mergeCell ref="P131:X131"/>
    <mergeCell ref="Y131:AX131"/>
    <mergeCell ref="B132:O132"/>
    <mergeCell ref="P132:X132"/>
    <mergeCell ref="Y132:AX132"/>
    <mergeCell ref="B126:AX126"/>
    <mergeCell ref="B129:X129"/>
    <mergeCell ref="Y129:AX129"/>
    <mergeCell ref="B130:O130"/>
    <mergeCell ref="P130:X130"/>
    <mergeCell ref="Y130:AX130"/>
    <mergeCell ref="B124:O124"/>
    <mergeCell ref="P124:X124"/>
    <mergeCell ref="Y124:AF124"/>
    <mergeCell ref="AH124:AN124"/>
    <mergeCell ref="AO124:AX124"/>
    <mergeCell ref="B125:O125"/>
    <mergeCell ref="P125:X125"/>
    <mergeCell ref="Y125:AF125"/>
    <mergeCell ref="AH125:AN125"/>
    <mergeCell ref="AO125:AX125"/>
    <mergeCell ref="B122:O122"/>
    <mergeCell ref="P122:X122"/>
    <mergeCell ref="Y122:AF122"/>
    <mergeCell ref="AH122:AN122"/>
    <mergeCell ref="AO122:AX122"/>
    <mergeCell ref="B123:O123"/>
    <mergeCell ref="P123:X123"/>
    <mergeCell ref="Y123:AF123"/>
    <mergeCell ref="AH123:AN123"/>
    <mergeCell ref="AO123:AX123"/>
    <mergeCell ref="B120:O120"/>
    <mergeCell ref="P120:X120"/>
    <mergeCell ref="Y120:AF120"/>
    <mergeCell ref="AH120:AN120"/>
    <mergeCell ref="AO120:AX120"/>
    <mergeCell ref="B121:O121"/>
    <mergeCell ref="P121:X121"/>
    <mergeCell ref="Y121:AF121"/>
    <mergeCell ref="AH121:AN121"/>
    <mergeCell ref="AO121:AX121"/>
    <mergeCell ref="B118:O118"/>
    <mergeCell ref="P118:X118"/>
    <mergeCell ref="Y118:AF118"/>
    <mergeCell ref="AH118:AN118"/>
    <mergeCell ref="AO118:AX118"/>
    <mergeCell ref="B119:O119"/>
    <mergeCell ref="P119:X119"/>
    <mergeCell ref="Y119:AF119"/>
    <mergeCell ref="AH119:AN119"/>
    <mergeCell ref="AO119:AX119"/>
    <mergeCell ref="B113:AX113"/>
    <mergeCell ref="B116:AN116"/>
    <mergeCell ref="AO116:AX116"/>
    <mergeCell ref="B117:O117"/>
    <mergeCell ref="P117:X117"/>
    <mergeCell ref="Y117:AF117"/>
    <mergeCell ref="AH117:AN117"/>
    <mergeCell ref="AO117:AX117"/>
    <mergeCell ref="B111:O111"/>
    <mergeCell ref="P111:X111"/>
    <mergeCell ref="Y111:AF111"/>
    <mergeCell ref="AH111:AN111"/>
    <mergeCell ref="AO111:AX111"/>
    <mergeCell ref="B112:O112"/>
    <mergeCell ref="P112:X112"/>
    <mergeCell ref="Y112:AF112"/>
    <mergeCell ref="AH112:AN112"/>
    <mergeCell ref="AO112:AX112"/>
    <mergeCell ref="B109:O109"/>
    <mergeCell ref="P109:X109"/>
    <mergeCell ref="Y109:AF109"/>
    <mergeCell ref="AH109:AN109"/>
    <mergeCell ref="AO109:AX109"/>
    <mergeCell ref="B110:O110"/>
    <mergeCell ref="P110:X110"/>
    <mergeCell ref="Y110:AF110"/>
    <mergeCell ref="AH110:AN110"/>
    <mergeCell ref="AO110:AX110"/>
    <mergeCell ref="B107:O107"/>
    <mergeCell ref="P107:X107"/>
    <mergeCell ref="Y107:AF107"/>
    <mergeCell ref="AH107:AN107"/>
    <mergeCell ref="AO107:AX107"/>
    <mergeCell ref="B108:O108"/>
    <mergeCell ref="P108:X108"/>
    <mergeCell ref="Y108:AF108"/>
    <mergeCell ref="AH108:AN108"/>
    <mergeCell ref="AO108:AX108"/>
    <mergeCell ref="B105:O105"/>
    <mergeCell ref="P105:X105"/>
    <mergeCell ref="Y105:AF105"/>
    <mergeCell ref="AH105:AN105"/>
    <mergeCell ref="AO105:AX105"/>
    <mergeCell ref="B106:O106"/>
    <mergeCell ref="P106:X106"/>
    <mergeCell ref="Y106:AF106"/>
    <mergeCell ref="AH106:AN106"/>
    <mergeCell ref="AO106:AX106"/>
    <mergeCell ref="B103:O103"/>
    <mergeCell ref="P103:X103"/>
    <mergeCell ref="Y103:AF103"/>
    <mergeCell ref="AH103:AN103"/>
    <mergeCell ref="AO103:AX103"/>
    <mergeCell ref="B104:O104"/>
    <mergeCell ref="P104:X104"/>
    <mergeCell ref="Y104:AF104"/>
    <mergeCell ref="AH104:AN104"/>
    <mergeCell ref="AO104:AX104"/>
    <mergeCell ref="C98:P98"/>
    <mergeCell ref="Q98:W98"/>
    <mergeCell ref="X98:AH98"/>
    <mergeCell ref="B101:AN101"/>
    <mergeCell ref="AO101:AX101"/>
    <mergeCell ref="B102:O102"/>
    <mergeCell ref="P102:X102"/>
    <mergeCell ref="Y102:AF102"/>
    <mergeCell ref="AH102:AN102"/>
    <mergeCell ref="AO102:AX102"/>
    <mergeCell ref="C96:P96"/>
    <mergeCell ref="Q96:W96"/>
    <mergeCell ref="X96:AH96"/>
    <mergeCell ref="C97:P97"/>
    <mergeCell ref="Q97:W97"/>
    <mergeCell ref="X97:AH97"/>
    <mergeCell ref="C94:P94"/>
    <mergeCell ref="Q94:W94"/>
    <mergeCell ref="X94:AH94"/>
    <mergeCell ref="C95:P95"/>
    <mergeCell ref="Q95:W95"/>
    <mergeCell ref="X95:AH95"/>
    <mergeCell ref="C92:P92"/>
    <mergeCell ref="Q92:W92"/>
    <mergeCell ref="X92:AH92"/>
    <mergeCell ref="C93:P93"/>
    <mergeCell ref="Q93:W93"/>
    <mergeCell ref="X93:AH93"/>
    <mergeCell ref="C90:P90"/>
    <mergeCell ref="Q90:W90"/>
    <mergeCell ref="X90:AH90"/>
    <mergeCell ref="C91:P91"/>
    <mergeCell ref="Q91:W91"/>
    <mergeCell ref="X91:AH91"/>
    <mergeCell ref="C88:P88"/>
    <mergeCell ref="Q88:W88"/>
    <mergeCell ref="X88:AH88"/>
    <mergeCell ref="C89:P89"/>
    <mergeCell ref="Q89:W89"/>
    <mergeCell ref="X89:AH89"/>
    <mergeCell ref="C86:P86"/>
    <mergeCell ref="Q86:W86"/>
    <mergeCell ref="X86:AH86"/>
    <mergeCell ref="C87:P87"/>
    <mergeCell ref="Q87:W87"/>
    <mergeCell ref="X87:AH87"/>
    <mergeCell ref="C84:P84"/>
    <mergeCell ref="Q84:W84"/>
    <mergeCell ref="X84:AH84"/>
    <mergeCell ref="C85:P85"/>
    <mergeCell ref="Q85:W85"/>
    <mergeCell ref="X85:AH85"/>
    <mergeCell ref="C82:P82"/>
    <mergeCell ref="Q82:W82"/>
    <mergeCell ref="X82:AH82"/>
    <mergeCell ref="C83:P83"/>
    <mergeCell ref="Q83:W83"/>
    <mergeCell ref="X83:AH83"/>
    <mergeCell ref="C80:P80"/>
    <mergeCell ref="Q80:W80"/>
    <mergeCell ref="X80:AH80"/>
    <mergeCell ref="C81:P81"/>
    <mergeCell ref="Q81:W81"/>
    <mergeCell ref="X81:AH81"/>
    <mergeCell ref="C78:P78"/>
    <mergeCell ref="Q78:W78"/>
    <mergeCell ref="X78:AH78"/>
    <mergeCell ref="C79:P79"/>
    <mergeCell ref="Q79:W79"/>
    <mergeCell ref="X79:AH79"/>
    <mergeCell ref="C76:P76"/>
    <mergeCell ref="Q76:W76"/>
    <mergeCell ref="X76:AH76"/>
    <mergeCell ref="C77:P77"/>
    <mergeCell ref="Q77:W77"/>
    <mergeCell ref="X77:AH77"/>
    <mergeCell ref="C74:P74"/>
    <mergeCell ref="Q74:W74"/>
    <mergeCell ref="X74:AH74"/>
    <mergeCell ref="C75:P75"/>
    <mergeCell ref="Q75:W75"/>
    <mergeCell ref="X75:AH75"/>
    <mergeCell ref="C72:P72"/>
    <mergeCell ref="Q72:W72"/>
    <mergeCell ref="X72:AH72"/>
    <mergeCell ref="C73:P73"/>
    <mergeCell ref="Q73:W73"/>
    <mergeCell ref="X73:AH73"/>
    <mergeCell ref="C68:AH68"/>
    <mergeCell ref="C69:AH69"/>
    <mergeCell ref="C70:P70"/>
    <mergeCell ref="Q70:W70"/>
    <mergeCell ref="X70:AH70"/>
    <mergeCell ref="C71:P71"/>
    <mergeCell ref="Q71:W71"/>
    <mergeCell ref="X71:AH71"/>
    <mergeCell ref="C65:P65"/>
    <mergeCell ref="Q65:W65"/>
    <mergeCell ref="X65:AH65"/>
    <mergeCell ref="C66:AH66"/>
    <mergeCell ref="C67:P67"/>
    <mergeCell ref="Q67:W67"/>
    <mergeCell ref="X67:AH67"/>
    <mergeCell ref="C63:P63"/>
    <mergeCell ref="Q63:W63"/>
    <mergeCell ref="X63:AH63"/>
    <mergeCell ref="C64:P64"/>
    <mergeCell ref="Q64:W64"/>
    <mergeCell ref="X64:AH64"/>
    <mergeCell ref="C61:P61"/>
    <mergeCell ref="Q61:W61"/>
    <mergeCell ref="X61:AH61"/>
    <mergeCell ref="C62:P62"/>
    <mergeCell ref="Q62:W62"/>
    <mergeCell ref="X62:AH62"/>
    <mergeCell ref="C59:P59"/>
    <mergeCell ref="Q59:W59"/>
    <mergeCell ref="X59:AH59"/>
    <mergeCell ref="C60:P60"/>
    <mergeCell ref="Q60:W60"/>
    <mergeCell ref="X60:AH60"/>
    <mergeCell ref="C57:P57"/>
    <mergeCell ref="Q57:W57"/>
    <mergeCell ref="X57:AH57"/>
    <mergeCell ref="C58:P58"/>
    <mergeCell ref="Q58:W58"/>
    <mergeCell ref="X58:AH58"/>
    <mergeCell ref="C55:P55"/>
    <mergeCell ref="Q55:W55"/>
    <mergeCell ref="X55:AH55"/>
    <mergeCell ref="C56:P56"/>
    <mergeCell ref="Q56:W56"/>
    <mergeCell ref="X56:AH56"/>
    <mergeCell ref="C53:P53"/>
    <mergeCell ref="Q53:W53"/>
    <mergeCell ref="X53:AH53"/>
    <mergeCell ref="C54:P54"/>
    <mergeCell ref="Q54:W54"/>
    <mergeCell ref="X54:AH54"/>
    <mergeCell ref="C51:P51"/>
    <mergeCell ref="Q51:W51"/>
    <mergeCell ref="X51:AH51"/>
    <mergeCell ref="C52:P52"/>
    <mergeCell ref="Q52:W52"/>
    <mergeCell ref="X52:AH52"/>
    <mergeCell ref="C49:P49"/>
    <mergeCell ref="Q49:W49"/>
    <mergeCell ref="X49:AH49"/>
    <mergeCell ref="C50:P50"/>
    <mergeCell ref="Q50:W50"/>
    <mergeCell ref="X50:AH50"/>
    <mergeCell ref="C47:P47"/>
    <mergeCell ref="Q47:W47"/>
    <mergeCell ref="X47:AH47"/>
    <mergeCell ref="C48:P48"/>
    <mergeCell ref="Q48:W48"/>
    <mergeCell ref="X48:AH48"/>
    <mergeCell ref="C43:P43"/>
    <mergeCell ref="Q43:AM43"/>
    <mergeCell ref="AN43:AX43"/>
    <mergeCell ref="C46:P46"/>
    <mergeCell ref="Q46:W46"/>
    <mergeCell ref="X46:AH46"/>
    <mergeCell ref="C41:P41"/>
    <mergeCell ref="Q41:AM41"/>
    <mergeCell ref="AN41:AX41"/>
    <mergeCell ref="C42:P42"/>
    <mergeCell ref="Q42:AM42"/>
    <mergeCell ref="AN42:AX42"/>
    <mergeCell ref="C39:P39"/>
    <mergeCell ref="Q39:AM39"/>
    <mergeCell ref="AN39:AX39"/>
    <mergeCell ref="C40:P40"/>
    <mergeCell ref="Q40:AM40"/>
    <mergeCell ref="AN40:AX40"/>
    <mergeCell ref="C37:P37"/>
    <mergeCell ref="Q37:AM37"/>
    <mergeCell ref="AN37:AX37"/>
    <mergeCell ref="C38:P38"/>
    <mergeCell ref="Q38:AM38"/>
    <mergeCell ref="AN38:AX38"/>
    <mergeCell ref="C35:P35"/>
    <mergeCell ref="Q35:AM35"/>
    <mergeCell ref="AN35:AX35"/>
    <mergeCell ref="C36:P36"/>
    <mergeCell ref="Q36:AM36"/>
    <mergeCell ref="AN36:AX36"/>
    <mergeCell ref="C31:P31"/>
    <mergeCell ref="Q31:W31"/>
    <mergeCell ref="X31:AH31"/>
    <mergeCell ref="C33:AM33"/>
    <mergeCell ref="AN33:AX33"/>
    <mergeCell ref="C34:AM34"/>
    <mergeCell ref="AN34:AX34"/>
    <mergeCell ref="C29:P29"/>
    <mergeCell ref="Q29:W29"/>
    <mergeCell ref="X29:AH29"/>
    <mergeCell ref="C30:P30"/>
    <mergeCell ref="Q30:W30"/>
    <mergeCell ref="X30:AH30"/>
    <mergeCell ref="C27:P27"/>
    <mergeCell ref="Q27:W27"/>
    <mergeCell ref="X27:AH27"/>
    <mergeCell ref="C28:P28"/>
    <mergeCell ref="Q28:W28"/>
    <mergeCell ref="X28:AH28"/>
    <mergeCell ref="AQ20:AS20"/>
    <mergeCell ref="AT20:AZ20"/>
    <mergeCell ref="C21:AZ21"/>
    <mergeCell ref="C23:S23"/>
    <mergeCell ref="T23:Y23"/>
    <mergeCell ref="C24:S24"/>
    <mergeCell ref="T24:Y24"/>
    <mergeCell ref="C20:G20"/>
    <mergeCell ref="H20:N20"/>
    <mergeCell ref="O20:T20"/>
    <mergeCell ref="U20:AC20"/>
    <mergeCell ref="AD20:AL20"/>
    <mergeCell ref="AM20:AP20"/>
    <mergeCell ref="AQ18:AS18"/>
    <mergeCell ref="AT18:AZ18"/>
    <mergeCell ref="C19:G19"/>
    <mergeCell ref="H19:N19"/>
    <mergeCell ref="O19:T19"/>
    <mergeCell ref="U19:AC19"/>
    <mergeCell ref="AD19:AL19"/>
    <mergeCell ref="AM19:AP19"/>
    <mergeCell ref="AQ19:AS19"/>
    <mergeCell ref="AT19:AZ19"/>
    <mergeCell ref="C18:N18"/>
    <mergeCell ref="O18:T18"/>
    <mergeCell ref="U18:Z18"/>
    <mergeCell ref="AA18:AC18"/>
    <mergeCell ref="AD18:AL18"/>
    <mergeCell ref="AM18:AP18"/>
    <mergeCell ref="AT16:AZ16"/>
    <mergeCell ref="C17:G17"/>
    <mergeCell ref="H17:N17"/>
    <mergeCell ref="O17:T17"/>
    <mergeCell ref="U17:Z17"/>
    <mergeCell ref="AA17:AC17"/>
    <mergeCell ref="AD17:AL17"/>
    <mergeCell ref="AM17:AP17"/>
    <mergeCell ref="AQ17:AS17"/>
    <mergeCell ref="AT17:AZ17"/>
    <mergeCell ref="E2:AV4"/>
    <mergeCell ref="AQ15:AS15"/>
    <mergeCell ref="AT15:AZ15"/>
    <mergeCell ref="C16:G16"/>
    <mergeCell ref="H16:N16"/>
    <mergeCell ref="O16:T16"/>
    <mergeCell ref="U16:Z16"/>
    <mergeCell ref="AA16:AC16"/>
    <mergeCell ref="AD16:AL16"/>
    <mergeCell ref="AM16:AP16"/>
    <mergeCell ref="AQ16:AS16"/>
    <mergeCell ref="AM14:AP14"/>
    <mergeCell ref="AQ14:AS14"/>
    <mergeCell ref="AT14:AZ14"/>
    <mergeCell ref="C15:G15"/>
    <mergeCell ref="H15:N15"/>
    <mergeCell ref="O15:T15"/>
    <mergeCell ref="U15:Z15"/>
    <mergeCell ref="AA15:AC15"/>
    <mergeCell ref="AD15:AL15"/>
    <mergeCell ref="AM15:AP15"/>
    <mergeCell ref="C14:G14"/>
    <mergeCell ref="H14:N14"/>
    <mergeCell ref="O14:T14"/>
    <mergeCell ref="U14:Z14"/>
    <mergeCell ref="AA14:AC14"/>
    <mergeCell ref="AD14:AL14"/>
    <mergeCell ref="C8:AX8"/>
    <mergeCell ref="C10:AS10"/>
    <mergeCell ref="AT10:AZ10"/>
    <mergeCell ref="C11:T11"/>
    <mergeCell ref="U11:Z11"/>
    <mergeCell ref="AA11:AC11"/>
    <mergeCell ref="AD11:AL11"/>
    <mergeCell ref="AM11:AP11"/>
    <mergeCell ref="AT12:AZ12"/>
    <mergeCell ref="C13:G13"/>
    <mergeCell ref="H13:N13"/>
    <mergeCell ref="O13:T13"/>
    <mergeCell ref="U13:Z13"/>
    <mergeCell ref="AA13:AC13"/>
    <mergeCell ref="AD13:AL13"/>
    <mergeCell ref="AM13:AP13"/>
    <mergeCell ref="AQ13:AS13"/>
    <mergeCell ref="AT13:AZ13"/>
    <mergeCell ref="AQ11:AS11"/>
    <mergeCell ref="AT11:AZ11"/>
    <mergeCell ref="C12:G12"/>
    <mergeCell ref="H12:N12"/>
    <mergeCell ref="O12:T12"/>
    <mergeCell ref="U12:Z12"/>
    <mergeCell ref="AA12:AC12"/>
    <mergeCell ref="AD12:AL12"/>
    <mergeCell ref="AM12:AP12"/>
    <mergeCell ref="AQ12:AS12"/>
  </mergeCells>
  <pageMargins left="0.7" right="0.7" top="0.75" bottom="0.75" header="0.3" footer="0.3"/>
  <pageSetup paperSize="9" orientation="portrait" r:id="rId1"/>
  <headerFooter>
    <oddFooter>&amp;R&amp;1#&amp;"Calibri"&amp;10&amp;KFF0000|PUBLIC|&amp;LPUBLIC</oddFooter>
    <evenFooter>&amp;LPUBLIC</evenFooter>
    <firstFooter>&amp;LPUBLIC</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86" sqref="C8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318" t="s">
        <v>1240</v>
      </c>
      <c r="B1" s="318"/>
    </row>
    <row r="2" spans="1:13" ht="31.5" x14ac:dyDescent="0.25">
      <c r="A2" s="140" t="s">
        <v>1239</v>
      </c>
      <c r="B2" s="140"/>
      <c r="C2" s="23"/>
      <c r="D2" s="23"/>
      <c r="E2" s="23"/>
      <c r="F2" s="147" t="s">
        <v>1285</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21</v>
      </c>
      <c r="C4" s="28" t="s">
        <v>1273</v>
      </c>
      <c r="D4" s="26"/>
      <c r="E4" s="26"/>
      <c r="F4" s="23"/>
      <c r="G4" s="23"/>
      <c r="H4" s="23"/>
      <c r="I4" s="36" t="s">
        <v>1232</v>
      </c>
      <c r="J4" s="76" t="s">
        <v>936</v>
      </c>
      <c r="L4" s="23"/>
      <c r="M4" s="23"/>
    </row>
    <row r="5" spans="1:13" ht="15.75" thickBot="1" x14ac:dyDescent="0.3">
      <c r="H5" s="23"/>
      <c r="I5" s="95" t="s">
        <v>938</v>
      </c>
      <c r="J5" s="25" t="s">
        <v>939</v>
      </c>
      <c r="L5" s="23"/>
      <c r="M5" s="23"/>
    </row>
    <row r="6" spans="1:13" ht="18.75" x14ac:dyDescent="0.25">
      <c r="A6" s="29"/>
      <c r="B6" s="30" t="s">
        <v>1141</v>
      </c>
      <c r="C6" s="29"/>
      <c r="E6" s="31"/>
      <c r="F6" s="31"/>
      <c r="G6" s="31"/>
      <c r="H6" s="23"/>
      <c r="I6" s="95" t="s">
        <v>941</v>
      </c>
      <c r="J6" s="25" t="s">
        <v>942</v>
      </c>
      <c r="L6" s="23"/>
      <c r="M6" s="23"/>
    </row>
    <row r="7" spans="1:13" x14ac:dyDescent="0.25">
      <c r="B7" s="33" t="s">
        <v>1238</v>
      </c>
      <c r="H7" s="23"/>
      <c r="I7" s="95" t="s">
        <v>944</v>
      </c>
      <c r="J7" s="25" t="s">
        <v>945</v>
      </c>
      <c r="L7" s="23"/>
      <c r="M7" s="23"/>
    </row>
    <row r="8" spans="1:13" x14ac:dyDescent="0.25">
      <c r="B8" s="33" t="s">
        <v>1154</v>
      </c>
      <c r="H8" s="23"/>
      <c r="I8" s="95" t="s">
        <v>1230</v>
      </c>
      <c r="J8" s="25" t="s">
        <v>1231</v>
      </c>
      <c r="L8" s="23"/>
      <c r="M8" s="23"/>
    </row>
    <row r="9" spans="1:13" ht="15.75" thickBot="1" x14ac:dyDescent="0.3">
      <c r="B9" s="34" t="s">
        <v>1176</v>
      </c>
      <c r="H9" s="23"/>
      <c r="L9" s="23"/>
      <c r="M9" s="23"/>
    </row>
    <row r="10" spans="1:13" x14ac:dyDescent="0.25">
      <c r="B10" s="35"/>
      <c r="H10" s="23"/>
      <c r="I10" s="96" t="s">
        <v>1234</v>
      </c>
      <c r="L10" s="23"/>
      <c r="M10" s="23"/>
    </row>
    <row r="11" spans="1:13" x14ac:dyDescent="0.25">
      <c r="B11" s="35"/>
      <c r="H11" s="23"/>
      <c r="I11" s="96" t="s">
        <v>1236</v>
      </c>
      <c r="L11" s="23"/>
      <c r="M11" s="23"/>
    </row>
    <row r="12" spans="1:13" ht="37.5" x14ac:dyDescent="0.25">
      <c r="A12" s="36" t="s">
        <v>30</v>
      </c>
      <c r="B12" s="36" t="s">
        <v>1222</v>
      </c>
      <c r="C12" s="37"/>
      <c r="D12" s="37"/>
      <c r="E12" s="37"/>
      <c r="F12" s="37"/>
      <c r="G12" s="37"/>
      <c r="H12" s="23"/>
      <c r="L12" s="23"/>
      <c r="M12" s="23"/>
    </row>
    <row r="13" spans="1:13" ht="15" customHeight="1" x14ac:dyDescent="0.25">
      <c r="A13" s="44"/>
      <c r="B13" s="45" t="s">
        <v>1153</v>
      </c>
      <c r="C13" s="44" t="s">
        <v>1221</v>
      </c>
      <c r="D13" s="44" t="s">
        <v>1233</v>
      </c>
      <c r="E13" s="46"/>
      <c r="F13" s="47"/>
      <c r="G13" s="47"/>
      <c r="H13" s="23"/>
      <c r="L13" s="23"/>
      <c r="M13" s="23"/>
    </row>
    <row r="14" spans="1:13" x14ac:dyDescent="0.25">
      <c r="A14" s="25" t="s">
        <v>1142</v>
      </c>
      <c r="B14" s="42" t="s">
        <v>1131</v>
      </c>
      <c r="C14" s="93"/>
      <c r="D14" s="93"/>
      <c r="E14" s="31"/>
      <c r="F14" s="31"/>
      <c r="G14" s="31"/>
      <c r="H14" s="23"/>
      <c r="L14" s="23"/>
      <c r="M14" s="23"/>
    </row>
    <row r="15" spans="1:13" x14ac:dyDescent="0.25">
      <c r="A15" s="25" t="s">
        <v>1143</v>
      </c>
      <c r="B15" s="42" t="s">
        <v>429</v>
      </c>
      <c r="C15" s="25" t="s">
        <v>1330</v>
      </c>
      <c r="D15" s="25" t="s">
        <v>1659</v>
      </c>
      <c r="E15" s="31"/>
      <c r="F15" s="31"/>
      <c r="G15" s="31"/>
      <c r="H15" s="23"/>
      <c r="L15" s="23"/>
      <c r="M15" s="23"/>
    </row>
    <row r="16" spans="1:13" x14ac:dyDescent="0.25">
      <c r="A16" s="25" t="s">
        <v>1144</v>
      </c>
      <c r="B16" s="42" t="s">
        <v>1132</v>
      </c>
      <c r="C16" s="25" t="s">
        <v>942</v>
      </c>
      <c r="E16" s="31"/>
      <c r="F16" s="31"/>
      <c r="G16" s="31"/>
      <c r="H16" s="23"/>
      <c r="L16" s="23"/>
      <c r="M16" s="23"/>
    </row>
    <row r="17" spans="1:13" x14ac:dyDescent="0.25">
      <c r="A17" s="25" t="s">
        <v>1145</v>
      </c>
      <c r="B17" s="42" t="s">
        <v>1133</v>
      </c>
      <c r="C17" s="25" t="s">
        <v>942</v>
      </c>
      <c r="E17" s="31"/>
      <c r="F17" s="31"/>
      <c r="G17" s="31"/>
      <c r="H17" s="23"/>
      <c r="L17" s="23"/>
      <c r="M17" s="23"/>
    </row>
    <row r="18" spans="1:13" x14ac:dyDescent="0.25">
      <c r="A18" s="25" t="s">
        <v>1146</v>
      </c>
      <c r="B18" s="42" t="s">
        <v>1134</v>
      </c>
      <c r="C18" s="103" t="s">
        <v>1330</v>
      </c>
      <c r="D18" s="103" t="s">
        <v>1659</v>
      </c>
      <c r="E18" s="31"/>
      <c r="F18" s="31"/>
      <c r="G18" s="31"/>
      <c r="H18" s="23"/>
      <c r="L18" s="23"/>
      <c r="M18" s="23"/>
    </row>
    <row r="19" spans="1:13" x14ac:dyDescent="0.25">
      <c r="A19" s="25" t="s">
        <v>1147</v>
      </c>
      <c r="B19" s="42" t="s">
        <v>1135</v>
      </c>
      <c r="C19" s="25" t="s">
        <v>942</v>
      </c>
      <c r="E19" s="31"/>
      <c r="F19" s="31"/>
      <c r="G19" s="31"/>
      <c r="H19" s="23"/>
      <c r="L19" s="23"/>
      <c r="M19" s="23"/>
    </row>
    <row r="20" spans="1:13" x14ac:dyDescent="0.25">
      <c r="A20" s="25" t="s">
        <v>1148</v>
      </c>
      <c r="B20" s="42" t="s">
        <v>1136</v>
      </c>
      <c r="C20" s="25" t="s">
        <v>1330</v>
      </c>
      <c r="D20" s="103" t="s">
        <v>1659</v>
      </c>
      <c r="E20" s="31"/>
      <c r="F20" s="31"/>
      <c r="G20" s="31"/>
      <c r="H20" s="23"/>
      <c r="L20" s="23"/>
      <c r="M20" s="23"/>
    </row>
    <row r="21" spans="1:13" x14ac:dyDescent="0.25">
      <c r="A21" s="25" t="s">
        <v>1149</v>
      </c>
      <c r="B21" s="42" t="s">
        <v>1137</v>
      </c>
      <c r="C21" s="103" t="s">
        <v>1656</v>
      </c>
      <c r="D21" s="103" t="s">
        <v>1657</v>
      </c>
      <c r="E21" s="31"/>
      <c r="F21" s="31"/>
      <c r="G21" s="31"/>
      <c r="H21" s="23"/>
      <c r="L21" s="23"/>
      <c r="M21" s="23"/>
    </row>
    <row r="22" spans="1:13" ht="30" x14ac:dyDescent="0.25">
      <c r="A22" s="25" t="s">
        <v>1150</v>
      </c>
      <c r="B22" s="42" t="s">
        <v>1138</v>
      </c>
      <c r="C22" s="103" t="s">
        <v>1417</v>
      </c>
      <c r="D22" s="103" t="s">
        <v>1659</v>
      </c>
      <c r="E22" s="31"/>
      <c r="F22" s="31"/>
      <c r="G22" s="31"/>
      <c r="H22" s="23"/>
      <c r="L22" s="23"/>
      <c r="M22" s="23"/>
    </row>
    <row r="23" spans="1:13" x14ac:dyDescent="0.25">
      <c r="A23" s="25" t="s">
        <v>1151</v>
      </c>
      <c r="B23" s="42" t="s">
        <v>1217</v>
      </c>
      <c r="C23" s="25" t="s">
        <v>1422</v>
      </c>
      <c r="D23" s="103" t="s">
        <v>1658</v>
      </c>
      <c r="E23" s="31"/>
      <c r="F23" s="31"/>
      <c r="G23" s="31"/>
      <c r="H23" s="23"/>
      <c r="L23" s="23"/>
      <c r="M23" s="23"/>
    </row>
    <row r="24" spans="1:13" x14ac:dyDescent="0.25">
      <c r="A24" s="25" t="s">
        <v>1219</v>
      </c>
      <c r="B24" s="42" t="s">
        <v>1218</v>
      </c>
      <c r="C24" s="25" t="s">
        <v>1424</v>
      </c>
      <c r="D24" s="233" t="s">
        <v>1660</v>
      </c>
      <c r="E24" s="31"/>
      <c r="F24" s="31"/>
      <c r="G24" s="31"/>
      <c r="H24" s="23"/>
      <c r="L24" s="23"/>
      <c r="M24" s="23"/>
    </row>
    <row r="25" spans="1:13" outlineLevel="1" x14ac:dyDescent="0.25">
      <c r="A25" s="25" t="s">
        <v>1152</v>
      </c>
      <c r="B25" s="40"/>
      <c r="E25" s="31"/>
      <c r="F25" s="31"/>
      <c r="G25" s="31"/>
      <c r="H25" s="23"/>
      <c r="L25" s="23"/>
      <c r="M25" s="23"/>
    </row>
    <row r="26" spans="1:13" outlineLevel="1" x14ac:dyDescent="0.25">
      <c r="A26" s="25" t="s">
        <v>1155</v>
      </c>
      <c r="B26" s="40"/>
      <c r="E26" s="31"/>
      <c r="F26" s="31"/>
      <c r="G26" s="31"/>
      <c r="H26" s="23"/>
      <c r="L26" s="23"/>
      <c r="M26" s="23"/>
    </row>
    <row r="27" spans="1:13" outlineLevel="1" x14ac:dyDescent="0.25">
      <c r="A27" s="25" t="s">
        <v>1156</v>
      </c>
      <c r="B27" s="40"/>
      <c r="E27" s="31"/>
      <c r="F27" s="31"/>
      <c r="G27" s="31"/>
      <c r="H27" s="23"/>
      <c r="L27" s="23"/>
      <c r="M27" s="23"/>
    </row>
    <row r="28" spans="1:13" outlineLevel="1" x14ac:dyDescent="0.25">
      <c r="A28" s="25" t="s">
        <v>1157</v>
      </c>
      <c r="B28" s="40"/>
      <c r="E28" s="31"/>
      <c r="F28" s="31"/>
      <c r="G28" s="31"/>
      <c r="H28" s="23"/>
      <c r="L28" s="23"/>
      <c r="M28" s="23"/>
    </row>
    <row r="29" spans="1:13" outlineLevel="1" x14ac:dyDescent="0.25">
      <c r="A29" s="25" t="s">
        <v>1158</v>
      </c>
      <c r="B29" s="40"/>
      <c r="E29" s="31"/>
      <c r="F29" s="31"/>
      <c r="G29" s="31"/>
      <c r="H29" s="23"/>
      <c r="L29" s="23"/>
      <c r="M29" s="23"/>
    </row>
    <row r="30" spans="1:13" outlineLevel="1" x14ac:dyDescent="0.25">
      <c r="A30" s="25" t="s">
        <v>1159</v>
      </c>
      <c r="B30" s="40"/>
      <c r="E30" s="31"/>
      <c r="F30" s="31"/>
      <c r="G30" s="31"/>
      <c r="H30" s="23"/>
      <c r="L30" s="23"/>
      <c r="M30" s="23"/>
    </row>
    <row r="31" spans="1:13" outlineLevel="1" x14ac:dyDescent="0.25">
      <c r="A31" s="25" t="s">
        <v>1160</v>
      </c>
      <c r="B31" s="40"/>
      <c r="E31" s="31"/>
      <c r="F31" s="31"/>
      <c r="G31" s="31"/>
      <c r="H31" s="23"/>
      <c r="L31" s="23"/>
      <c r="M31" s="23"/>
    </row>
    <row r="32" spans="1:13" outlineLevel="1" x14ac:dyDescent="0.25">
      <c r="A32" s="25" t="s">
        <v>1161</v>
      </c>
      <c r="B32" s="40"/>
      <c r="E32" s="31"/>
      <c r="F32" s="31"/>
      <c r="G32" s="31"/>
      <c r="H32" s="23"/>
      <c r="L32" s="23"/>
      <c r="M32" s="23"/>
    </row>
    <row r="33" spans="1:13" ht="18.75" x14ac:dyDescent="0.25">
      <c r="A33" s="37"/>
      <c r="B33" s="36" t="s">
        <v>1154</v>
      </c>
      <c r="C33" s="37"/>
      <c r="D33" s="37"/>
      <c r="E33" s="37"/>
      <c r="F33" s="37"/>
      <c r="G33" s="37"/>
      <c r="H33" s="23"/>
      <c r="L33" s="23"/>
      <c r="M33" s="23"/>
    </row>
    <row r="34" spans="1:13" ht="15" customHeight="1" x14ac:dyDescent="0.25">
      <c r="A34" s="44"/>
      <c r="B34" s="45" t="s">
        <v>1139</v>
      </c>
      <c r="C34" s="44" t="s">
        <v>1229</v>
      </c>
      <c r="D34" s="44" t="s">
        <v>1233</v>
      </c>
      <c r="E34" s="44" t="s">
        <v>1140</v>
      </c>
      <c r="F34" s="47"/>
      <c r="G34" s="47"/>
      <c r="H34" s="23"/>
      <c r="L34" s="23"/>
      <c r="M34" s="23"/>
    </row>
    <row r="35" spans="1:13" ht="30" x14ac:dyDescent="0.25">
      <c r="A35" s="25" t="s">
        <v>1177</v>
      </c>
      <c r="B35" s="25" t="s">
        <v>1330</v>
      </c>
      <c r="C35" s="25" t="s">
        <v>1417</v>
      </c>
      <c r="D35" s="103" t="s">
        <v>1659</v>
      </c>
      <c r="E35" s="25" t="s">
        <v>1662</v>
      </c>
      <c r="F35" s="94"/>
      <c r="G35" s="94"/>
      <c r="H35" s="23"/>
      <c r="L35" s="23"/>
      <c r="M35" s="23"/>
    </row>
    <row r="36" spans="1:13" ht="30" x14ac:dyDescent="0.25">
      <c r="A36" s="25" t="s">
        <v>1178</v>
      </c>
      <c r="B36" s="103" t="s">
        <v>1330</v>
      </c>
      <c r="C36" s="103" t="s">
        <v>1417</v>
      </c>
      <c r="D36" s="103" t="s">
        <v>1659</v>
      </c>
      <c r="E36" s="40" t="s">
        <v>1661</v>
      </c>
      <c r="H36" s="23"/>
      <c r="L36" s="23"/>
      <c r="M36" s="23"/>
    </row>
    <row r="37" spans="1:13" x14ac:dyDescent="0.25">
      <c r="A37" s="25" t="s">
        <v>1179</v>
      </c>
      <c r="B37" s="42"/>
      <c r="H37" s="23"/>
      <c r="L37" s="23"/>
      <c r="M37" s="23"/>
    </row>
    <row r="38" spans="1:13" x14ac:dyDescent="0.25">
      <c r="A38" s="25" t="s">
        <v>1180</v>
      </c>
      <c r="B38" s="42"/>
      <c r="H38" s="23"/>
      <c r="L38" s="23"/>
      <c r="M38" s="23"/>
    </row>
    <row r="39" spans="1:13" x14ac:dyDescent="0.25">
      <c r="A39" s="25" t="s">
        <v>1181</v>
      </c>
      <c r="B39" s="42"/>
      <c r="H39" s="23"/>
      <c r="L39" s="23"/>
      <c r="M39" s="23"/>
    </row>
    <row r="40" spans="1:13" x14ac:dyDescent="0.25">
      <c r="A40" s="25" t="s">
        <v>1182</v>
      </c>
      <c r="B40" s="42"/>
      <c r="H40" s="23"/>
      <c r="L40" s="23"/>
      <c r="M40" s="23"/>
    </row>
    <row r="41" spans="1:13" x14ac:dyDescent="0.25">
      <c r="A41" s="25" t="s">
        <v>1183</v>
      </c>
      <c r="B41" s="42"/>
      <c r="H41" s="23"/>
      <c r="L41" s="23"/>
      <c r="M41" s="23"/>
    </row>
    <row r="42" spans="1:13" x14ac:dyDescent="0.25">
      <c r="A42" s="25" t="s">
        <v>1184</v>
      </c>
      <c r="B42" s="42"/>
      <c r="H42" s="23"/>
      <c r="L42" s="23"/>
      <c r="M42" s="23"/>
    </row>
    <row r="43" spans="1:13" x14ac:dyDescent="0.25">
      <c r="A43" s="25" t="s">
        <v>1185</v>
      </c>
      <c r="B43" s="42"/>
      <c r="H43" s="23"/>
      <c r="L43" s="23"/>
      <c r="M43" s="23"/>
    </row>
    <row r="44" spans="1:13" x14ac:dyDescent="0.25">
      <c r="A44" s="25" t="s">
        <v>1186</v>
      </c>
      <c r="B44" s="42"/>
      <c r="H44" s="23"/>
      <c r="L44" s="23"/>
      <c r="M44" s="23"/>
    </row>
    <row r="45" spans="1:13" x14ac:dyDescent="0.25">
      <c r="A45" s="25" t="s">
        <v>1187</v>
      </c>
      <c r="B45" s="42"/>
      <c r="H45" s="23"/>
      <c r="L45" s="23"/>
      <c r="M45" s="23"/>
    </row>
    <row r="46" spans="1:13" x14ac:dyDescent="0.25">
      <c r="A46" s="25" t="s">
        <v>1188</v>
      </c>
      <c r="B46" s="42"/>
      <c r="H46" s="23"/>
      <c r="L46" s="23"/>
      <c r="M46" s="23"/>
    </row>
    <row r="47" spans="1:13" x14ac:dyDescent="0.25">
      <c r="A47" s="25" t="s">
        <v>1189</v>
      </c>
      <c r="B47" s="42"/>
      <c r="H47" s="23"/>
      <c r="L47" s="23"/>
      <c r="M47" s="23"/>
    </row>
    <row r="48" spans="1:13" x14ac:dyDescent="0.25">
      <c r="A48" s="25" t="s">
        <v>1190</v>
      </c>
      <c r="B48" s="42"/>
      <c r="H48" s="23"/>
      <c r="L48" s="23"/>
      <c r="M48" s="23"/>
    </row>
    <row r="49" spans="1:13" x14ac:dyDescent="0.25">
      <c r="A49" s="25" t="s">
        <v>1191</v>
      </c>
      <c r="B49" s="42"/>
      <c r="H49" s="23"/>
      <c r="L49" s="23"/>
      <c r="M49" s="23"/>
    </row>
    <row r="50" spans="1:13" x14ac:dyDescent="0.25">
      <c r="A50" s="25" t="s">
        <v>1192</v>
      </c>
      <c r="B50" s="42"/>
      <c r="H50" s="23"/>
      <c r="L50" s="23"/>
      <c r="M50" s="23"/>
    </row>
    <row r="51" spans="1:13" x14ac:dyDescent="0.25">
      <c r="A51" s="25" t="s">
        <v>1193</v>
      </c>
      <c r="B51" s="42"/>
      <c r="H51" s="23"/>
      <c r="L51" s="23"/>
      <c r="M51" s="23"/>
    </row>
    <row r="52" spans="1:13" x14ac:dyDescent="0.25">
      <c r="A52" s="25" t="s">
        <v>1194</v>
      </c>
      <c r="B52" s="42"/>
      <c r="H52" s="23"/>
      <c r="L52" s="23"/>
      <c r="M52" s="23"/>
    </row>
    <row r="53" spans="1:13" x14ac:dyDescent="0.25">
      <c r="A53" s="25" t="s">
        <v>1195</v>
      </c>
      <c r="B53" s="42"/>
      <c r="H53" s="23"/>
      <c r="L53" s="23"/>
      <c r="M53" s="23"/>
    </row>
    <row r="54" spans="1:13" x14ac:dyDescent="0.25">
      <c r="A54" s="25" t="s">
        <v>1196</v>
      </c>
      <c r="B54" s="42"/>
      <c r="H54" s="23"/>
      <c r="L54" s="23"/>
      <c r="M54" s="23"/>
    </row>
    <row r="55" spans="1:13" x14ac:dyDescent="0.25">
      <c r="A55" s="25" t="s">
        <v>1197</v>
      </c>
      <c r="B55" s="42"/>
      <c r="H55" s="23"/>
      <c r="L55" s="23"/>
      <c r="M55" s="23"/>
    </row>
    <row r="56" spans="1:13" x14ac:dyDescent="0.25">
      <c r="A56" s="25" t="s">
        <v>1198</v>
      </c>
      <c r="B56" s="42"/>
      <c r="H56" s="23"/>
      <c r="L56" s="23"/>
      <c r="M56" s="23"/>
    </row>
    <row r="57" spans="1:13" x14ac:dyDescent="0.25">
      <c r="A57" s="25" t="s">
        <v>1199</v>
      </c>
      <c r="B57" s="42"/>
      <c r="H57" s="23"/>
      <c r="L57" s="23"/>
      <c r="M57" s="23"/>
    </row>
    <row r="58" spans="1:13" x14ac:dyDescent="0.25">
      <c r="A58" s="25" t="s">
        <v>1200</v>
      </c>
      <c r="B58" s="42"/>
      <c r="H58" s="23"/>
      <c r="L58" s="23"/>
      <c r="M58" s="23"/>
    </row>
    <row r="59" spans="1:13" x14ac:dyDescent="0.25">
      <c r="A59" s="25" t="s">
        <v>1201</v>
      </c>
      <c r="B59" s="42"/>
      <c r="H59" s="23"/>
      <c r="L59" s="23"/>
      <c r="M59" s="23"/>
    </row>
    <row r="60" spans="1:13" outlineLevel="1" x14ac:dyDescent="0.25">
      <c r="A60" s="25" t="s">
        <v>1162</v>
      </c>
      <c r="B60" s="42"/>
      <c r="E60" s="42"/>
      <c r="F60" s="42"/>
      <c r="G60" s="42"/>
      <c r="H60" s="23"/>
      <c r="L60" s="23"/>
      <c r="M60" s="23"/>
    </row>
    <row r="61" spans="1:13" outlineLevel="1" x14ac:dyDescent="0.25">
      <c r="A61" s="25" t="s">
        <v>1163</v>
      </c>
      <c r="B61" s="42"/>
      <c r="E61" s="42"/>
      <c r="F61" s="42"/>
      <c r="G61" s="42"/>
      <c r="H61" s="23"/>
      <c r="L61" s="23"/>
      <c r="M61" s="23"/>
    </row>
    <row r="62" spans="1:13" outlineLevel="1" x14ac:dyDescent="0.25">
      <c r="A62" s="25" t="s">
        <v>1164</v>
      </c>
      <c r="B62" s="42"/>
      <c r="E62" s="42"/>
      <c r="F62" s="42"/>
      <c r="G62" s="42"/>
      <c r="H62" s="23"/>
      <c r="L62" s="23"/>
      <c r="M62" s="23"/>
    </row>
    <row r="63" spans="1:13" outlineLevel="1" x14ac:dyDescent="0.25">
      <c r="A63" s="25" t="s">
        <v>1165</v>
      </c>
      <c r="B63" s="42"/>
      <c r="E63" s="42"/>
      <c r="F63" s="42"/>
      <c r="G63" s="42"/>
      <c r="H63" s="23"/>
      <c r="L63" s="23"/>
      <c r="M63" s="23"/>
    </row>
    <row r="64" spans="1:13" outlineLevel="1" x14ac:dyDescent="0.25">
      <c r="A64" s="25" t="s">
        <v>1166</v>
      </c>
      <c r="B64" s="42"/>
      <c r="E64" s="42"/>
      <c r="F64" s="42"/>
      <c r="G64" s="42"/>
      <c r="H64" s="23"/>
      <c r="L64" s="23"/>
      <c r="M64" s="23"/>
    </row>
    <row r="65" spans="1:14" outlineLevel="1" x14ac:dyDescent="0.25">
      <c r="A65" s="25" t="s">
        <v>1167</v>
      </c>
      <c r="B65" s="42"/>
      <c r="E65" s="42"/>
      <c r="F65" s="42"/>
      <c r="G65" s="42"/>
      <c r="H65" s="23"/>
      <c r="L65" s="23"/>
      <c r="M65" s="23"/>
    </row>
    <row r="66" spans="1:14" outlineLevel="1" x14ac:dyDescent="0.25">
      <c r="A66" s="25" t="s">
        <v>1168</v>
      </c>
      <c r="B66" s="42"/>
      <c r="E66" s="42"/>
      <c r="F66" s="42"/>
      <c r="G66" s="42"/>
      <c r="H66" s="23"/>
      <c r="L66" s="23"/>
      <c r="M66" s="23"/>
    </row>
    <row r="67" spans="1:14" outlineLevel="1" x14ac:dyDescent="0.25">
      <c r="A67" s="25" t="s">
        <v>1169</v>
      </c>
      <c r="B67" s="42"/>
      <c r="E67" s="42"/>
      <c r="F67" s="42"/>
      <c r="G67" s="42"/>
      <c r="H67" s="23"/>
      <c r="L67" s="23"/>
      <c r="M67" s="23"/>
    </row>
    <row r="68" spans="1:14" outlineLevel="1" x14ac:dyDescent="0.25">
      <c r="A68" s="25" t="s">
        <v>1170</v>
      </c>
      <c r="B68" s="42"/>
      <c r="E68" s="42"/>
      <c r="F68" s="42"/>
      <c r="G68" s="42"/>
      <c r="H68" s="23"/>
      <c r="L68" s="23"/>
      <c r="M68" s="23"/>
    </row>
    <row r="69" spans="1:14" outlineLevel="1" x14ac:dyDescent="0.25">
      <c r="A69" s="25" t="s">
        <v>1171</v>
      </c>
      <c r="B69" s="42"/>
      <c r="E69" s="42"/>
      <c r="F69" s="42"/>
      <c r="G69" s="42"/>
      <c r="H69" s="23"/>
      <c r="L69" s="23"/>
      <c r="M69" s="23"/>
    </row>
    <row r="70" spans="1:14" outlineLevel="1" x14ac:dyDescent="0.25">
      <c r="A70" s="25" t="s">
        <v>1172</v>
      </c>
      <c r="B70" s="42"/>
      <c r="E70" s="42"/>
      <c r="F70" s="42"/>
      <c r="G70" s="42"/>
      <c r="H70" s="23"/>
      <c r="L70" s="23"/>
      <c r="M70" s="23"/>
    </row>
    <row r="71" spans="1:14" outlineLevel="1" x14ac:dyDescent="0.25">
      <c r="A71" s="25" t="s">
        <v>1173</v>
      </c>
      <c r="B71" s="42"/>
      <c r="E71" s="42"/>
      <c r="F71" s="42"/>
      <c r="G71" s="42"/>
      <c r="H71" s="23"/>
      <c r="L71" s="23"/>
      <c r="M71" s="23"/>
    </row>
    <row r="72" spans="1:14" outlineLevel="1" x14ac:dyDescent="0.25">
      <c r="A72" s="25" t="s">
        <v>1174</v>
      </c>
      <c r="B72" s="42"/>
      <c r="E72" s="42"/>
      <c r="F72" s="42"/>
      <c r="G72" s="42"/>
      <c r="H72" s="23"/>
      <c r="L72" s="23"/>
      <c r="M72" s="23"/>
    </row>
    <row r="73" spans="1:14" ht="18.75" x14ac:dyDescent="0.25">
      <c r="A73" s="37"/>
      <c r="B73" s="36" t="s">
        <v>1176</v>
      </c>
      <c r="C73" s="37"/>
      <c r="D73" s="37"/>
      <c r="E73" s="37"/>
      <c r="F73" s="37"/>
      <c r="G73" s="37"/>
      <c r="H73" s="23"/>
    </row>
    <row r="74" spans="1:14" ht="15" customHeight="1" x14ac:dyDescent="0.25">
      <c r="A74" s="44"/>
      <c r="B74" s="45" t="s">
        <v>898</v>
      </c>
      <c r="C74" s="44" t="s">
        <v>1237</v>
      </c>
      <c r="D74" s="44"/>
      <c r="E74" s="47"/>
      <c r="F74" s="47"/>
      <c r="G74" s="47"/>
      <c r="H74" s="54"/>
      <c r="I74" s="54"/>
      <c r="J74" s="54"/>
      <c r="K74" s="54"/>
      <c r="L74" s="54"/>
      <c r="M74" s="54"/>
      <c r="N74" s="54"/>
    </row>
    <row r="75" spans="1:14" x14ac:dyDescent="0.25">
      <c r="A75" s="25" t="s">
        <v>1202</v>
      </c>
      <c r="B75" s="25" t="s">
        <v>1220</v>
      </c>
      <c r="C75" s="25">
        <f>'D. Nat''l Transparency Template'!P153</f>
        <v>43.38</v>
      </c>
      <c r="H75" s="23"/>
    </row>
    <row r="76" spans="1:14" x14ac:dyDescent="0.25">
      <c r="A76" s="25" t="s">
        <v>1203</v>
      </c>
      <c r="B76" s="25" t="s">
        <v>1235</v>
      </c>
      <c r="C76" s="25">
        <f>'D. Nat''l Transparency Template'!P155</f>
        <v>31.11</v>
      </c>
      <c r="H76" s="23"/>
    </row>
    <row r="77" spans="1:14" outlineLevel="1" x14ac:dyDescent="0.25">
      <c r="A77" s="25" t="s">
        <v>1204</v>
      </c>
      <c r="H77" s="23"/>
    </row>
    <row r="78" spans="1:14" outlineLevel="1" x14ac:dyDescent="0.25">
      <c r="A78" s="25" t="s">
        <v>1205</v>
      </c>
      <c r="H78" s="23"/>
    </row>
    <row r="79" spans="1:14" outlineLevel="1" x14ac:dyDescent="0.25">
      <c r="A79" s="25" t="s">
        <v>1206</v>
      </c>
      <c r="H79" s="23"/>
    </row>
    <row r="80" spans="1:14" outlineLevel="1" x14ac:dyDescent="0.25">
      <c r="A80" s="25" t="s">
        <v>1207</v>
      </c>
      <c r="H80" s="23"/>
    </row>
    <row r="81" spans="1:8" x14ac:dyDescent="0.25">
      <c r="A81" s="44"/>
      <c r="B81" s="45" t="s">
        <v>1208</v>
      </c>
      <c r="C81" s="44" t="s">
        <v>511</v>
      </c>
      <c r="D81" s="44" t="s">
        <v>512</v>
      </c>
      <c r="E81" s="47" t="s">
        <v>899</v>
      </c>
      <c r="F81" s="47" t="s">
        <v>900</v>
      </c>
      <c r="G81" s="47" t="s">
        <v>1228</v>
      </c>
      <c r="H81" s="23"/>
    </row>
    <row r="82" spans="1:8" x14ac:dyDescent="0.25">
      <c r="A82" s="25" t="s">
        <v>1209</v>
      </c>
      <c r="B82" s="25" t="s">
        <v>1287</v>
      </c>
      <c r="C82" s="230">
        <v>4.5497035072092516E-3</v>
      </c>
      <c r="D82" s="229" t="s">
        <v>939</v>
      </c>
      <c r="E82" s="229" t="s">
        <v>939</v>
      </c>
      <c r="F82" s="229" t="s">
        <v>939</v>
      </c>
      <c r="G82" s="229">
        <f>C82</f>
        <v>4.5497035072092516E-3</v>
      </c>
      <c r="H82" s="23"/>
    </row>
    <row r="83" spans="1:8" x14ac:dyDescent="0.25">
      <c r="A83" s="25" t="s">
        <v>1210</v>
      </c>
      <c r="B83" s="25" t="s">
        <v>1225</v>
      </c>
      <c r="C83" s="230">
        <f>'D. Nat''l Transparency Template'!AG164</f>
        <v>7.6451000000000004E-4</v>
      </c>
      <c r="D83" s="25" t="s">
        <v>939</v>
      </c>
      <c r="E83" s="25" t="s">
        <v>939</v>
      </c>
      <c r="F83" s="25" t="s">
        <v>939</v>
      </c>
      <c r="G83" s="230">
        <f t="shared" ref="G83:G86" si="0">C83</f>
        <v>7.6451000000000004E-4</v>
      </c>
      <c r="H83" s="23"/>
    </row>
    <row r="84" spans="1:8" x14ac:dyDescent="0.25">
      <c r="A84" s="25" t="s">
        <v>1211</v>
      </c>
      <c r="B84" s="25" t="s">
        <v>1223</v>
      </c>
      <c r="C84" s="230">
        <f>'D. Nat''l Transparency Template'!AG165</f>
        <v>1.5602699999999999E-4</v>
      </c>
      <c r="D84" s="25" t="s">
        <v>939</v>
      </c>
      <c r="E84" s="25" t="s">
        <v>939</v>
      </c>
      <c r="F84" s="25" t="s">
        <v>939</v>
      </c>
      <c r="G84" s="230">
        <f t="shared" si="0"/>
        <v>1.5602699999999999E-4</v>
      </c>
      <c r="H84" s="23"/>
    </row>
    <row r="85" spans="1:8" x14ac:dyDescent="0.25">
      <c r="A85" s="25" t="s">
        <v>1212</v>
      </c>
      <c r="B85" s="25" t="s">
        <v>1224</v>
      </c>
      <c r="C85" s="229">
        <v>5.6031792421350061E-4</v>
      </c>
      <c r="D85" s="25" t="s">
        <v>939</v>
      </c>
      <c r="E85" s="25" t="s">
        <v>939</v>
      </c>
      <c r="F85" s="25" t="s">
        <v>939</v>
      </c>
      <c r="G85" s="230">
        <f t="shared" si="0"/>
        <v>5.6031792421350061E-4</v>
      </c>
      <c r="H85" s="23"/>
    </row>
    <row r="86" spans="1:8" x14ac:dyDescent="0.25">
      <c r="A86" s="25" t="s">
        <v>1227</v>
      </c>
      <c r="B86" s="25" t="s">
        <v>1226</v>
      </c>
      <c r="C86" s="229">
        <v>1.4749552493317075E-4</v>
      </c>
      <c r="D86" s="25" t="s">
        <v>939</v>
      </c>
      <c r="E86" s="25" t="s">
        <v>939</v>
      </c>
      <c r="F86" s="25" t="s">
        <v>939</v>
      </c>
      <c r="G86" s="230">
        <f t="shared" si="0"/>
        <v>1.4749552493317075E-4</v>
      </c>
      <c r="H86" s="23"/>
    </row>
    <row r="87" spans="1:8" outlineLevel="1" x14ac:dyDescent="0.25">
      <c r="A87" s="25" t="s">
        <v>1213</v>
      </c>
      <c r="H87" s="23"/>
    </row>
    <row r="88" spans="1:8" outlineLevel="1" x14ac:dyDescent="0.25">
      <c r="A88" s="25" t="s">
        <v>1214</v>
      </c>
      <c r="H88" s="23"/>
    </row>
    <row r="89" spans="1:8" outlineLevel="1" x14ac:dyDescent="0.25">
      <c r="A89" s="25" t="s">
        <v>1215</v>
      </c>
      <c r="H89" s="23"/>
    </row>
    <row r="90" spans="1:8" outlineLevel="1" x14ac:dyDescent="0.25">
      <c r="A90" s="25" t="s">
        <v>1216</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&amp;R&amp;1#&amp;"Calibri"&amp;10&amp;KFF0000|PUBLIC|&amp;LPUBLIC</oddFooter>
    <evenFooter>&amp;LPUBLIC</evenFooter>
    <firstFooter>&amp;LPUBLIC</first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C32" sqref="C32"/>
    </sheetView>
  </sheetViews>
  <sheetFormatPr defaultRowHeight="15" x14ac:dyDescent="0.25"/>
  <cols>
    <col min="1" max="1" width="13.28515625" customWidth="1"/>
    <col min="2" max="2" width="59" customWidth="1"/>
    <col min="3" max="7" width="36.7109375" customWidth="1"/>
  </cols>
  <sheetData>
    <row r="1" spans="1:9" ht="45" customHeight="1" x14ac:dyDescent="0.25">
      <c r="A1" s="318" t="s">
        <v>1240</v>
      </c>
      <c r="B1" s="318"/>
    </row>
    <row r="2" spans="1:9" ht="31.5" x14ac:dyDescent="0.25">
      <c r="A2" s="167" t="s">
        <v>1318</v>
      </c>
      <c r="B2" s="167"/>
      <c r="C2" s="168"/>
      <c r="D2" s="168"/>
      <c r="E2" s="168"/>
      <c r="F2" s="169" t="s">
        <v>1285</v>
      </c>
      <c r="G2" s="213"/>
    </row>
    <row r="3" spans="1:9" x14ac:dyDescent="0.25">
      <c r="A3" s="168"/>
      <c r="B3" s="223"/>
      <c r="C3" s="223"/>
      <c r="D3" s="168"/>
      <c r="E3" s="168"/>
      <c r="F3" s="168"/>
      <c r="G3" s="168"/>
    </row>
    <row r="4" spans="1:9" ht="15.75" customHeight="1" thickBot="1" x14ac:dyDescent="0.3">
      <c r="A4" s="168"/>
      <c r="B4" s="223"/>
      <c r="C4" s="170"/>
      <c r="D4" s="168"/>
      <c r="E4" s="168"/>
      <c r="F4" s="168"/>
      <c r="G4" s="168"/>
    </row>
    <row r="5" spans="1:9" ht="60.75" customHeight="1" thickBot="1" x14ac:dyDescent="0.3">
      <c r="A5" s="171"/>
      <c r="B5" s="172" t="s">
        <v>21</v>
      </c>
      <c r="C5" s="173" t="s">
        <v>1273</v>
      </c>
      <c r="D5" s="171"/>
      <c r="E5" s="320" t="s">
        <v>1292</v>
      </c>
      <c r="F5" s="321"/>
      <c r="G5" s="222" t="s">
        <v>1295</v>
      </c>
      <c r="H5" s="177"/>
    </row>
    <row r="6" spans="1:9" x14ac:dyDescent="0.25">
      <c r="A6" s="174"/>
      <c r="B6" s="174"/>
      <c r="C6" s="174"/>
      <c r="D6" s="174"/>
      <c r="F6" s="214"/>
      <c r="G6" s="214"/>
    </row>
    <row r="7" spans="1:9" ht="18.75" customHeight="1" x14ac:dyDescent="0.25">
      <c r="A7" s="175"/>
      <c r="B7" s="322" t="s">
        <v>1319</v>
      </c>
      <c r="C7" s="323"/>
      <c r="D7" s="179"/>
      <c r="E7" s="322" t="s">
        <v>1320</v>
      </c>
      <c r="F7" s="324"/>
      <c r="G7" s="324"/>
      <c r="H7" s="323"/>
    </row>
    <row r="8" spans="1:9" ht="18.75" customHeight="1" x14ac:dyDescent="0.25">
      <c r="A8" s="174"/>
      <c r="B8" s="325" t="s">
        <v>1293</v>
      </c>
      <c r="C8" s="326"/>
      <c r="D8" s="179"/>
      <c r="E8" s="330" t="s">
        <v>32</v>
      </c>
      <c r="F8" s="331"/>
      <c r="G8" s="331"/>
      <c r="H8" s="332"/>
    </row>
    <row r="9" spans="1:9" ht="18.75" customHeight="1" x14ac:dyDescent="0.25">
      <c r="A9" s="174"/>
      <c r="B9" s="325" t="s">
        <v>1294</v>
      </c>
      <c r="C9" s="326"/>
      <c r="D9" s="176"/>
      <c r="E9" s="330"/>
      <c r="F9" s="331"/>
      <c r="G9" s="331"/>
      <c r="H9" s="332"/>
      <c r="I9" s="177"/>
    </row>
    <row r="10" spans="1:9" x14ac:dyDescent="0.25">
      <c r="A10" s="178"/>
      <c r="B10" s="327"/>
      <c r="C10" s="327"/>
      <c r="D10" s="179"/>
      <c r="E10" s="330"/>
      <c r="F10" s="331"/>
      <c r="G10" s="331"/>
      <c r="H10" s="332"/>
      <c r="I10" s="177"/>
    </row>
    <row r="11" spans="1:9" ht="15.75" thickBot="1" x14ac:dyDescent="0.3">
      <c r="A11" s="178"/>
      <c r="B11" s="328"/>
      <c r="C11" s="329"/>
      <c r="D11" s="176"/>
      <c r="E11" s="330"/>
      <c r="F11" s="331"/>
      <c r="G11" s="331"/>
      <c r="H11" s="332"/>
      <c r="I11" s="177"/>
    </row>
    <row r="12" spans="1:9" x14ac:dyDescent="0.25">
      <c r="A12" s="174"/>
      <c r="B12" s="181"/>
      <c r="C12" s="174"/>
      <c r="D12" s="174"/>
      <c r="E12" s="330"/>
      <c r="F12" s="331"/>
      <c r="G12" s="331"/>
      <c r="H12" s="332"/>
      <c r="I12" s="177"/>
    </row>
    <row r="13" spans="1:9" ht="15.75" customHeight="1" thickBot="1" x14ac:dyDescent="0.3">
      <c r="A13" s="174"/>
      <c r="B13" s="181"/>
      <c r="C13" s="174"/>
      <c r="D13" s="174"/>
      <c r="E13" s="333" t="s">
        <v>1327</v>
      </c>
      <c r="F13" s="334"/>
      <c r="G13" s="335" t="s">
        <v>1663</v>
      </c>
      <c r="H13" s="336"/>
      <c r="I13" s="177"/>
    </row>
    <row r="14" spans="1:9" x14ac:dyDescent="0.25">
      <c r="A14" s="174"/>
      <c r="B14" s="181"/>
      <c r="C14" s="174"/>
      <c r="D14" s="174"/>
      <c r="E14" s="180"/>
      <c r="F14" s="180"/>
      <c r="G14" s="174"/>
      <c r="H14" s="215"/>
    </row>
    <row r="15" spans="1:9" ht="18.75" customHeight="1" x14ac:dyDescent="0.25">
      <c r="A15" s="182"/>
      <c r="B15" s="319" t="s">
        <v>1325</v>
      </c>
      <c r="C15" s="319"/>
      <c r="D15" s="319"/>
      <c r="E15" s="182"/>
      <c r="F15" s="182"/>
      <c r="G15" s="182"/>
      <c r="H15" s="182"/>
    </row>
    <row r="16" spans="1:9" x14ac:dyDescent="0.25">
      <c r="A16" s="183"/>
      <c r="B16" s="183" t="s">
        <v>1296</v>
      </c>
      <c r="C16" s="183" t="s">
        <v>62</v>
      </c>
      <c r="D16" s="183" t="s">
        <v>1297</v>
      </c>
      <c r="E16" s="183"/>
      <c r="F16" s="183" t="s">
        <v>1298</v>
      </c>
      <c r="G16" s="183" t="s">
        <v>1299</v>
      </c>
      <c r="H16" s="183"/>
    </row>
    <row r="17" spans="1:8" x14ac:dyDescent="0.25">
      <c r="A17" s="174" t="s">
        <v>1300</v>
      </c>
      <c r="B17" s="185" t="s">
        <v>1301</v>
      </c>
      <c r="C17" s="218" t="s">
        <v>32</v>
      </c>
      <c r="D17" s="218" t="s">
        <v>32</v>
      </c>
      <c r="F17" s="184" t="str">
        <f>IF(OR('B1. HTT Mortgage Assets'!$C$15=0,C17="[For completion]"),"",C17/'B1. HTT Mortgage Assets'!$C$15)</f>
        <v/>
      </c>
      <c r="G17" s="184" t="str">
        <f>IF(OR('B1. HTT Mortgage Assets'!$F$28=0,D17="[For completion]"),"",D17/'B1. HTT Mortgage Assets'!$F$28)</f>
        <v/>
      </c>
    </row>
    <row r="18" spans="1:8" x14ac:dyDescent="0.25">
      <c r="A18" s="185" t="s">
        <v>1323</v>
      </c>
      <c r="B18" s="186"/>
      <c r="C18" s="185"/>
      <c r="D18" s="185"/>
      <c r="F18" s="185"/>
      <c r="G18" s="185"/>
    </row>
    <row r="19" spans="1:8" x14ac:dyDescent="0.25">
      <c r="A19" s="185" t="s">
        <v>1324</v>
      </c>
      <c r="B19" s="185"/>
      <c r="C19" s="185"/>
      <c r="D19" s="185"/>
      <c r="F19" s="185"/>
      <c r="G19" s="185"/>
    </row>
    <row r="20" spans="1:8" ht="18.75" customHeight="1" x14ac:dyDescent="0.25">
      <c r="A20" s="182"/>
      <c r="B20" s="319" t="s">
        <v>1294</v>
      </c>
      <c r="C20" s="319"/>
      <c r="D20" s="319"/>
      <c r="E20" s="182"/>
      <c r="F20" s="182"/>
      <c r="G20" s="182"/>
      <c r="H20" s="182"/>
    </row>
    <row r="21" spans="1:8" x14ac:dyDescent="0.25">
      <c r="A21" s="183"/>
      <c r="B21" s="183" t="s">
        <v>1326</v>
      </c>
      <c r="C21" s="183" t="s">
        <v>1302</v>
      </c>
      <c r="D21" s="183" t="s">
        <v>1303</v>
      </c>
      <c r="E21" s="183" t="s">
        <v>1304</v>
      </c>
      <c r="F21" s="183" t="s">
        <v>1329</v>
      </c>
      <c r="G21" s="183" t="s">
        <v>1305</v>
      </c>
      <c r="H21" s="183" t="s">
        <v>1306</v>
      </c>
    </row>
    <row r="22" spans="1:8" ht="15" customHeight="1" x14ac:dyDescent="0.25">
      <c r="A22" s="187"/>
      <c r="B22" s="216" t="s">
        <v>1328</v>
      </c>
      <c r="C22" s="216"/>
      <c r="D22" s="187"/>
      <c r="E22" s="187"/>
      <c r="F22" s="187"/>
      <c r="G22" s="187"/>
      <c r="H22" s="187"/>
    </row>
    <row r="23" spans="1:8" x14ac:dyDescent="0.25">
      <c r="A23" s="174" t="s">
        <v>1307</v>
      </c>
      <c r="B23" s="174" t="s">
        <v>1321</v>
      </c>
      <c r="C23" s="217" t="s">
        <v>32</v>
      </c>
      <c r="D23" s="217" t="s">
        <v>32</v>
      </c>
      <c r="E23" s="217" t="s">
        <v>32</v>
      </c>
      <c r="F23" s="217" t="s">
        <v>32</v>
      </c>
      <c r="G23" s="217" t="s">
        <v>32</v>
      </c>
      <c r="H23" s="189">
        <f>SUM(C23:G23)</f>
        <v>0</v>
      </c>
    </row>
    <row r="24" spans="1:8" x14ac:dyDescent="0.25">
      <c r="A24" s="174" t="s">
        <v>1308</v>
      </c>
      <c r="B24" s="174" t="s">
        <v>1322</v>
      </c>
      <c r="C24" s="217" t="s">
        <v>32</v>
      </c>
      <c r="D24" s="217" t="s">
        <v>32</v>
      </c>
      <c r="E24" s="217" t="s">
        <v>32</v>
      </c>
      <c r="F24" s="217" t="s">
        <v>32</v>
      </c>
      <c r="G24" s="217" t="s">
        <v>32</v>
      </c>
      <c r="H24" s="189">
        <f t="shared" ref="H24:H25" si="0">SUM(C24:G24)</f>
        <v>0</v>
      </c>
    </row>
    <row r="25" spans="1:8" x14ac:dyDescent="0.25">
      <c r="A25" s="174" t="s">
        <v>1309</v>
      </c>
      <c r="B25" s="174" t="s">
        <v>1310</v>
      </c>
      <c r="C25" s="217" t="s">
        <v>32</v>
      </c>
      <c r="D25" s="217" t="s">
        <v>32</v>
      </c>
      <c r="E25" s="217" t="s">
        <v>32</v>
      </c>
      <c r="F25" s="217" t="s">
        <v>32</v>
      </c>
      <c r="G25" s="217" t="s">
        <v>32</v>
      </c>
      <c r="H25" s="189">
        <f t="shared" si="0"/>
        <v>0</v>
      </c>
    </row>
    <row r="26" spans="1:8" x14ac:dyDescent="0.25">
      <c r="A26" s="174" t="s">
        <v>1311</v>
      </c>
      <c r="B26" s="174" t="s">
        <v>1312</v>
      </c>
      <c r="C26" s="188">
        <f>SUM(C23:C25)</f>
        <v>0</v>
      </c>
      <c r="D26" s="188">
        <f>SUM(D23:D25)</f>
        <v>0</v>
      </c>
      <c r="E26" s="188">
        <f t="shared" ref="E26:H26" si="1">SUM(E23:E25)</f>
        <v>0</v>
      </c>
      <c r="F26" s="188">
        <f t="shared" si="1"/>
        <v>0</v>
      </c>
      <c r="G26" s="188">
        <f t="shared" si="1"/>
        <v>0</v>
      </c>
      <c r="H26" s="188">
        <f t="shared" si="1"/>
        <v>0</v>
      </c>
    </row>
    <row r="27" spans="1:8" x14ac:dyDescent="0.25">
      <c r="A27" s="174" t="s">
        <v>1313</v>
      </c>
      <c r="B27" s="190" t="s">
        <v>1314</v>
      </c>
      <c r="C27" s="217"/>
      <c r="D27" s="217"/>
      <c r="E27" s="217"/>
      <c r="F27" s="217"/>
      <c r="G27" s="217"/>
      <c r="H27" s="150">
        <f>IF(SUM(C27:G27)="","",SUM(C27:G27))</f>
        <v>0</v>
      </c>
    </row>
    <row r="28" spans="1:8" x14ac:dyDescent="0.25">
      <c r="A28" s="174" t="s">
        <v>1315</v>
      </c>
      <c r="B28" s="190" t="s">
        <v>1314</v>
      </c>
      <c r="C28" s="217"/>
      <c r="D28" s="217"/>
      <c r="E28" s="217"/>
      <c r="F28" s="217"/>
      <c r="G28" s="217"/>
      <c r="H28" s="189">
        <f t="shared" ref="H28:H30" si="2">IF(SUM(C28:G28)="","",SUM(C28:G28))</f>
        <v>0</v>
      </c>
    </row>
    <row r="29" spans="1:8" x14ac:dyDescent="0.25">
      <c r="A29" s="174" t="s">
        <v>1316</v>
      </c>
      <c r="B29" s="190" t="s">
        <v>1314</v>
      </c>
      <c r="C29" s="217"/>
      <c r="D29" s="217"/>
      <c r="E29" s="217"/>
      <c r="F29" s="217"/>
      <c r="G29" s="217"/>
      <c r="H29" s="189">
        <f t="shared" si="2"/>
        <v>0</v>
      </c>
    </row>
    <row r="30" spans="1:8" x14ac:dyDescent="0.25">
      <c r="A30" s="174" t="s">
        <v>1317</v>
      </c>
      <c r="B30" s="190" t="s">
        <v>1314</v>
      </c>
      <c r="C30" s="217"/>
      <c r="D30" s="217"/>
      <c r="E30" s="217"/>
      <c r="F30" s="217"/>
      <c r="G30" s="217"/>
      <c r="H30" s="189">
        <f t="shared" si="2"/>
        <v>0</v>
      </c>
    </row>
    <row r="31" spans="1:8" x14ac:dyDescent="0.25">
      <c r="A31" s="174"/>
      <c r="B31" s="190"/>
      <c r="C31" s="219"/>
      <c r="D31" s="218"/>
      <c r="E31" s="218"/>
      <c r="F31" s="220"/>
      <c r="G31" s="221"/>
    </row>
    <row r="32" spans="1:8" x14ac:dyDescent="0.25">
      <c r="A32" s="174"/>
      <c r="B32" s="190"/>
      <c r="C32" s="191"/>
      <c r="D32" s="174"/>
      <c r="E32" s="174"/>
      <c r="F32" s="184"/>
      <c r="G32" s="192"/>
    </row>
    <row r="33" spans="1:7" x14ac:dyDescent="0.25">
      <c r="A33" s="174"/>
      <c r="B33" s="190"/>
      <c r="C33" s="191"/>
      <c r="D33" s="174"/>
      <c r="E33" s="174"/>
      <c r="F33" s="184"/>
      <c r="G33" s="192"/>
    </row>
    <row r="34" spans="1:7" x14ac:dyDescent="0.25">
      <c r="A34" s="174"/>
      <c r="B34" s="190"/>
      <c r="C34" s="191"/>
      <c r="D34" s="174"/>
      <c r="E34" s="174"/>
      <c r="F34" s="184"/>
      <c r="G34" s="192"/>
    </row>
    <row r="35" spans="1:7" x14ac:dyDescent="0.25">
      <c r="A35" s="174"/>
      <c r="B35" s="190"/>
      <c r="C35" s="191"/>
      <c r="D35" s="174"/>
      <c r="F35" s="184"/>
      <c r="G35" s="192"/>
    </row>
    <row r="36" spans="1:7" x14ac:dyDescent="0.25">
      <c r="A36" s="174"/>
      <c r="B36" s="174"/>
      <c r="C36" s="193"/>
      <c r="D36" s="193"/>
      <c r="E36" s="193"/>
      <c r="F36" s="193"/>
      <c r="G36" s="185"/>
    </row>
    <row r="37" spans="1:7" x14ac:dyDescent="0.25">
      <c r="A37" s="174"/>
      <c r="B37" s="174"/>
      <c r="C37" s="193"/>
      <c r="D37" s="193"/>
      <c r="E37" s="193"/>
      <c r="F37" s="193"/>
      <c r="G37" s="185"/>
    </row>
    <row r="38" spans="1:7" x14ac:dyDescent="0.25">
      <c r="A38" s="174"/>
      <c r="B38" s="174"/>
      <c r="C38" s="193"/>
      <c r="D38" s="193"/>
      <c r="E38" s="193"/>
      <c r="F38" s="193"/>
      <c r="G38" s="185"/>
    </row>
    <row r="39" spans="1:7" x14ac:dyDescent="0.25">
      <c r="A39" s="174"/>
      <c r="B39" s="174"/>
      <c r="C39" s="193"/>
      <c r="D39" s="193"/>
      <c r="E39" s="193"/>
      <c r="F39" s="193"/>
      <c r="G39" s="185"/>
    </row>
    <row r="40" spans="1:7" x14ac:dyDescent="0.25">
      <c r="A40" s="174"/>
      <c r="B40" s="174"/>
      <c r="C40" s="193"/>
      <c r="D40" s="193"/>
      <c r="E40" s="193"/>
      <c r="F40" s="193"/>
      <c r="G40" s="185"/>
    </row>
    <row r="41" spans="1:7" x14ac:dyDescent="0.25">
      <c r="A41" s="174"/>
      <c r="B41" s="174"/>
      <c r="C41" s="193"/>
      <c r="D41" s="193"/>
      <c r="E41" s="193"/>
      <c r="F41" s="193"/>
      <c r="G41" s="185"/>
    </row>
    <row r="42" spans="1:7" x14ac:dyDescent="0.25">
      <c r="A42" s="174"/>
      <c r="B42" s="174"/>
      <c r="C42" s="193"/>
      <c r="D42" s="193"/>
      <c r="E42" s="193"/>
      <c r="F42" s="193"/>
      <c r="G42" s="185"/>
    </row>
    <row r="43" spans="1:7" x14ac:dyDescent="0.25">
      <c r="A43" s="174"/>
      <c r="B43" s="174"/>
      <c r="C43" s="193"/>
      <c r="D43" s="193"/>
      <c r="E43" s="193"/>
      <c r="F43" s="193"/>
      <c r="G43" s="185"/>
    </row>
    <row r="44" spans="1:7" x14ac:dyDescent="0.25">
      <c r="A44" s="174"/>
      <c r="B44" s="174"/>
      <c r="C44" s="193"/>
      <c r="D44" s="193"/>
      <c r="E44" s="193"/>
      <c r="F44" s="193"/>
      <c r="G44" s="185"/>
    </row>
    <row r="45" spans="1:7" x14ac:dyDescent="0.25">
      <c r="A45" s="174"/>
      <c r="B45" s="174"/>
      <c r="C45" s="193"/>
      <c r="D45" s="193"/>
      <c r="E45" s="193"/>
      <c r="F45" s="193"/>
      <c r="G45" s="185"/>
    </row>
    <row r="46" spans="1:7" x14ac:dyDescent="0.25">
      <c r="A46" s="174"/>
      <c r="B46" s="174"/>
      <c r="C46" s="193"/>
      <c r="D46" s="193"/>
      <c r="E46" s="193"/>
      <c r="F46" s="193"/>
      <c r="G46" s="185"/>
    </row>
    <row r="47" spans="1:7" x14ac:dyDescent="0.25">
      <c r="A47" s="174"/>
      <c r="B47" s="174"/>
      <c r="C47" s="193"/>
      <c r="D47" s="193"/>
      <c r="E47" s="193"/>
      <c r="F47" s="193"/>
      <c r="G47" s="185"/>
    </row>
    <row r="48" spans="1:7" x14ac:dyDescent="0.25">
      <c r="A48" s="174"/>
      <c r="B48" s="174"/>
      <c r="C48" s="193"/>
      <c r="D48" s="193"/>
      <c r="E48" s="193"/>
      <c r="F48" s="193"/>
      <c r="G48" s="185"/>
    </row>
    <row r="49" spans="1:7" x14ac:dyDescent="0.25">
      <c r="A49" s="174"/>
      <c r="B49" s="174"/>
      <c r="C49" s="193"/>
      <c r="D49" s="193"/>
      <c r="E49" s="193"/>
      <c r="F49" s="193"/>
      <c r="G49" s="185"/>
    </row>
    <row r="50" spans="1:7" x14ac:dyDescent="0.25">
      <c r="A50" s="174"/>
      <c r="B50" s="174"/>
      <c r="C50" s="193"/>
      <c r="D50" s="193"/>
      <c r="E50" s="193"/>
      <c r="F50" s="193"/>
      <c r="G50" s="185"/>
    </row>
    <row r="51" spans="1:7" x14ac:dyDescent="0.25">
      <c r="A51" s="174"/>
      <c r="B51" s="174"/>
      <c r="C51" s="193"/>
      <c r="D51" s="193"/>
      <c r="E51" s="193"/>
      <c r="F51" s="193"/>
      <c r="G51" s="185"/>
    </row>
    <row r="52" spans="1:7" x14ac:dyDescent="0.25">
      <c r="A52" s="174"/>
      <c r="B52" s="174"/>
      <c r="C52" s="193"/>
      <c r="D52" s="193"/>
      <c r="E52" s="193"/>
      <c r="F52" s="193"/>
      <c r="G52" s="185"/>
    </row>
    <row r="53" spans="1:7" x14ac:dyDescent="0.25">
      <c r="A53" s="174"/>
      <c r="B53" s="174"/>
      <c r="C53" s="193"/>
      <c r="D53" s="193"/>
      <c r="E53" s="193"/>
      <c r="F53" s="193"/>
      <c r="G53" s="185"/>
    </row>
    <row r="54" spans="1:7" x14ac:dyDescent="0.25">
      <c r="A54" s="174"/>
      <c r="B54" s="174"/>
      <c r="C54" s="193"/>
      <c r="D54" s="193"/>
      <c r="E54" s="193"/>
      <c r="F54" s="193"/>
      <c r="G54" s="185"/>
    </row>
    <row r="55" spans="1:7" x14ac:dyDescent="0.25">
      <c r="A55" s="174"/>
      <c r="B55" s="174"/>
      <c r="C55" s="193"/>
      <c r="D55" s="193"/>
      <c r="E55" s="193"/>
      <c r="F55" s="193"/>
      <c r="G55" s="185"/>
    </row>
    <row r="56" spans="1:7" x14ac:dyDescent="0.25">
      <c r="A56" s="174"/>
      <c r="B56" s="174"/>
      <c r="C56" s="193"/>
      <c r="D56" s="193"/>
      <c r="E56" s="193"/>
      <c r="F56" s="193"/>
      <c r="G56" s="185"/>
    </row>
    <row r="57" spans="1:7" x14ac:dyDescent="0.25">
      <c r="A57" s="174"/>
      <c r="B57" s="174"/>
      <c r="C57" s="193"/>
      <c r="D57" s="193"/>
      <c r="E57" s="193"/>
      <c r="F57" s="193"/>
      <c r="G57" s="185"/>
    </row>
    <row r="58" spans="1:7" x14ac:dyDescent="0.25">
      <c r="A58" s="174"/>
      <c r="B58" s="174"/>
      <c r="C58" s="193"/>
      <c r="D58" s="193"/>
      <c r="E58" s="193"/>
      <c r="F58" s="193"/>
      <c r="G58" s="185"/>
    </row>
    <row r="59" spans="1:7" x14ac:dyDescent="0.25">
      <c r="A59" s="174"/>
      <c r="B59" s="174"/>
      <c r="C59" s="193"/>
      <c r="D59" s="193"/>
      <c r="E59" s="193"/>
      <c r="F59" s="193"/>
      <c r="G59" s="185"/>
    </row>
    <row r="60" spans="1:7" x14ac:dyDescent="0.25">
      <c r="A60" s="174"/>
      <c r="B60" s="174"/>
      <c r="C60" s="193"/>
      <c r="D60" s="193"/>
      <c r="E60" s="193"/>
      <c r="F60" s="193"/>
      <c r="G60" s="185"/>
    </row>
    <row r="61" spans="1:7" x14ac:dyDescent="0.25">
      <c r="A61" s="174"/>
      <c r="B61" s="174"/>
      <c r="C61" s="193"/>
      <c r="D61" s="193"/>
      <c r="E61" s="193"/>
      <c r="F61" s="193"/>
      <c r="G61" s="185"/>
    </row>
    <row r="62" spans="1:7" x14ac:dyDescent="0.25">
      <c r="A62" s="174"/>
      <c r="B62" s="174"/>
      <c r="C62" s="193"/>
      <c r="D62" s="193"/>
      <c r="E62" s="193"/>
      <c r="F62" s="193"/>
      <c r="G62" s="185"/>
    </row>
    <row r="63" spans="1:7" x14ac:dyDescent="0.25">
      <c r="A63" s="174"/>
      <c r="B63" s="194"/>
      <c r="C63" s="195"/>
      <c r="D63" s="195"/>
      <c r="E63" s="193"/>
      <c r="F63" s="195"/>
      <c r="G63" s="185"/>
    </row>
    <row r="64" spans="1:7" x14ac:dyDescent="0.25">
      <c r="A64" s="174"/>
      <c r="B64" s="174"/>
      <c r="C64" s="193"/>
      <c r="D64" s="193"/>
      <c r="E64" s="193"/>
      <c r="F64" s="193"/>
      <c r="G64" s="185"/>
    </row>
    <row r="65" spans="1:7" x14ac:dyDescent="0.25">
      <c r="A65" s="174"/>
      <c r="B65" s="174"/>
      <c r="C65" s="193"/>
      <c r="D65" s="193"/>
      <c r="E65" s="193"/>
      <c r="F65" s="193"/>
      <c r="G65" s="185"/>
    </row>
    <row r="66" spans="1:7" x14ac:dyDescent="0.25">
      <c r="A66" s="174"/>
      <c r="B66" s="174"/>
      <c r="C66" s="193"/>
      <c r="D66" s="193"/>
      <c r="E66" s="193"/>
      <c r="F66" s="193"/>
      <c r="G66" s="185"/>
    </row>
    <row r="67" spans="1:7" x14ac:dyDescent="0.25">
      <c r="A67" s="174"/>
      <c r="B67" s="194"/>
      <c r="C67" s="195"/>
      <c r="D67" s="195"/>
      <c r="E67" s="193"/>
      <c r="F67" s="195"/>
      <c r="G67" s="185"/>
    </row>
    <row r="68" spans="1:7" x14ac:dyDescent="0.25">
      <c r="A68" s="174"/>
      <c r="B68" s="185"/>
      <c r="C68" s="193"/>
      <c r="D68" s="193"/>
      <c r="E68" s="193"/>
      <c r="F68" s="193"/>
      <c r="G68" s="185"/>
    </row>
    <row r="69" spans="1:7" x14ac:dyDescent="0.25">
      <c r="A69" s="174"/>
      <c r="B69" s="174"/>
      <c r="C69" s="193"/>
      <c r="D69" s="193"/>
      <c r="E69" s="193"/>
      <c r="F69" s="193"/>
      <c r="G69" s="185"/>
    </row>
    <row r="70" spans="1:7" x14ac:dyDescent="0.25">
      <c r="A70" s="174"/>
      <c r="B70" s="185"/>
      <c r="C70" s="193"/>
      <c r="D70" s="193"/>
      <c r="E70" s="193"/>
      <c r="F70" s="193"/>
      <c r="G70" s="185"/>
    </row>
    <row r="71" spans="1:7" x14ac:dyDescent="0.25">
      <c r="A71" s="174"/>
      <c r="B71" s="185"/>
      <c r="C71" s="193"/>
      <c r="D71" s="193"/>
      <c r="E71" s="193"/>
      <c r="F71" s="193"/>
      <c r="G71" s="185"/>
    </row>
    <row r="72" spans="1:7" x14ac:dyDescent="0.25">
      <c r="A72" s="174"/>
      <c r="B72" s="185"/>
      <c r="C72" s="193"/>
      <c r="D72" s="193"/>
      <c r="E72" s="193"/>
      <c r="F72" s="193"/>
      <c r="G72" s="185"/>
    </row>
    <row r="73" spans="1:7" x14ac:dyDescent="0.25">
      <c r="A73" s="174"/>
      <c r="B73" s="185"/>
      <c r="C73" s="193"/>
      <c r="D73" s="193"/>
      <c r="E73" s="193"/>
      <c r="F73" s="193"/>
      <c r="G73" s="185"/>
    </row>
    <row r="74" spans="1:7" x14ac:dyDescent="0.25">
      <c r="A74" s="174"/>
      <c r="B74" s="185"/>
      <c r="C74" s="193"/>
      <c r="D74" s="193"/>
      <c r="E74" s="193"/>
      <c r="F74" s="193"/>
      <c r="G74" s="185"/>
    </row>
    <row r="75" spans="1:7" x14ac:dyDescent="0.25">
      <c r="A75" s="174"/>
      <c r="B75" s="185"/>
      <c r="C75" s="193"/>
      <c r="D75" s="193"/>
      <c r="E75" s="193"/>
      <c r="F75" s="193"/>
      <c r="G75" s="185"/>
    </row>
    <row r="76" spans="1:7" x14ac:dyDescent="0.25">
      <c r="A76" s="174"/>
      <c r="B76" s="185"/>
      <c r="C76" s="193"/>
      <c r="D76" s="193"/>
      <c r="E76" s="193"/>
      <c r="F76" s="193"/>
      <c r="G76" s="185"/>
    </row>
    <row r="77" spans="1:7" x14ac:dyDescent="0.25">
      <c r="A77" s="174"/>
      <c r="B77" s="185"/>
      <c r="C77" s="193"/>
      <c r="D77" s="193"/>
      <c r="E77" s="193"/>
      <c r="F77" s="193"/>
      <c r="G77" s="185"/>
    </row>
    <row r="78" spans="1:7" x14ac:dyDescent="0.25">
      <c r="A78" s="174"/>
      <c r="B78" s="185"/>
      <c r="C78" s="193"/>
      <c r="D78" s="193"/>
      <c r="E78" s="193"/>
      <c r="F78" s="193"/>
      <c r="G78" s="185"/>
    </row>
    <row r="79" spans="1:7" x14ac:dyDescent="0.25">
      <c r="A79" s="174"/>
      <c r="B79" s="190"/>
      <c r="C79" s="193"/>
      <c r="D79" s="193"/>
      <c r="E79" s="193"/>
      <c r="F79" s="193"/>
      <c r="G79" s="185"/>
    </row>
    <row r="80" spans="1:7" x14ac:dyDescent="0.25">
      <c r="A80" s="174"/>
      <c r="B80" s="190"/>
      <c r="C80" s="193"/>
      <c r="D80" s="193"/>
      <c r="E80" s="193"/>
      <c r="F80" s="193"/>
      <c r="G80" s="185"/>
    </row>
    <row r="81" spans="1:7" x14ac:dyDescent="0.25">
      <c r="A81" s="174"/>
      <c r="B81" s="190"/>
      <c r="C81" s="193"/>
      <c r="D81" s="193"/>
      <c r="E81" s="193"/>
      <c r="F81" s="193"/>
      <c r="G81" s="185"/>
    </row>
    <row r="82" spans="1:7" x14ac:dyDescent="0.25">
      <c r="A82" s="174"/>
      <c r="B82" s="190"/>
      <c r="C82" s="193"/>
      <c r="D82" s="193"/>
      <c r="E82" s="193"/>
      <c r="F82" s="193"/>
      <c r="G82" s="185"/>
    </row>
    <row r="83" spans="1:7" x14ac:dyDescent="0.25">
      <c r="A83" s="174"/>
      <c r="B83" s="190"/>
      <c r="C83" s="193"/>
      <c r="D83" s="193"/>
      <c r="E83" s="193"/>
      <c r="F83" s="193"/>
      <c r="G83" s="185"/>
    </row>
    <row r="84" spans="1:7" x14ac:dyDescent="0.25">
      <c r="A84" s="174"/>
      <c r="B84" s="190"/>
      <c r="C84" s="193"/>
      <c r="D84" s="193"/>
      <c r="E84" s="193"/>
      <c r="F84" s="193"/>
      <c r="G84" s="185"/>
    </row>
    <row r="85" spans="1:7" x14ac:dyDescent="0.25">
      <c r="A85" s="174"/>
      <c r="B85" s="190"/>
      <c r="C85" s="193"/>
      <c r="D85" s="193"/>
      <c r="E85" s="193"/>
      <c r="F85" s="193"/>
      <c r="G85" s="185"/>
    </row>
    <row r="86" spans="1:7" x14ac:dyDescent="0.25">
      <c r="A86" s="174"/>
      <c r="B86" s="190"/>
      <c r="C86" s="193"/>
      <c r="D86" s="193"/>
      <c r="E86" s="193"/>
      <c r="F86" s="193"/>
      <c r="G86" s="185"/>
    </row>
    <row r="87" spans="1:7" x14ac:dyDescent="0.25">
      <c r="A87" s="174"/>
      <c r="B87" s="190"/>
      <c r="C87" s="193"/>
      <c r="D87" s="193"/>
      <c r="E87" s="193"/>
      <c r="F87" s="193"/>
      <c r="G87" s="185"/>
    </row>
    <row r="88" spans="1:7" x14ac:dyDescent="0.25">
      <c r="A88" s="174"/>
      <c r="B88" s="190"/>
      <c r="C88" s="193"/>
      <c r="D88" s="193"/>
      <c r="E88" s="193"/>
      <c r="F88" s="193"/>
      <c r="G88" s="185"/>
    </row>
    <row r="89" spans="1:7" x14ac:dyDescent="0.25">
      <c r="A89" s="183"/>
      <c r="B89" s="183"/>
      <c r="C89" s="183"/>
      <c r="D89" s="183"/>
      <c r="E89" s="183"/>
      <c r="F89" s="183"/>
      <c r="G89" s="183"/>
    </row>
    <row r="90" spans="1:7" x14ac:dyDescent="0.25">
      <c r="A90" s="174"/>
      <c r="B90" s="185"/>
      <c r="C90" s="193"/>
      <c r="D90" s="193"/>
      <c r="E90" s="193"/>
      <c r="F90" s="193"/>
      <c r="G90" s="185"/>
    </row>
    <row r="91" spans="1:7" x14ac:dyDescent="0.25">
      <c r="A91" s="174"/>
      <c r="B91" s="185"/>
      <c r="C91" s="193"/>
      <c r="D91" s="193"/>
      <c r="E91" s="193"/>
      <c r="F91" s="193"/>
      <c r="G91" s="185"/>
    </row>
    <row r="92" spans="1:7" x14ac:dyDescent="0.25">
      <c r="A92" s="174"/>
      <c r="B92" s="185"/>
      <c r="C92" s="193"/>
      <c r="D92" s="193"/>
      <c r="E92" s="193"/>
      <c r="F92" s="193"/>
      <c r="G92" s="185"/>
    </row>
    <row r="93" spans="1:7" x14ac:dyDescent="0.25">
      <c r="A93" s="174"/>
      <c r="B93" s="185"/>
      <c r="C93" s="193"/>
      <c r="D93" s="193"/>
      <c r="E93" s="193"/>
      <c r="F93" s="193"/>
      <c r="G93" s="185"/>
    </row>
    <row r="94" spans="1:7" x14ac:dyDescent="0.25">
      <c r="A94" s="174"/>
      <c r="B94" s="185"/>
      <c r="C94" s="193"/>
      <c r="D94" s="193"/>
      <c r="E94" s="193"/>
      <c r="F94" s="193"/>
      <c r="G94" s="185"/>
    </row>
    <row r="95" spans="1:7" x14ac:dyDescent="0.25">
      <c r="A95" s="174"/>
      <c r="B95" s="185"/>
      <c r="C95" s="193"/>
      <c r="D95" s="193"/>
      <c r="E95" s="193"/>
      <c r="F95" s="193"/>
      <c r="G95" s="185"/>
    </row>
    <row r="96" spans="1:7" x14ac:dyDescent="0.25">
      <c r="A96" s="174"/>
      <c r="B96" s="185"/>
      <c r="C96" s="193"/>
      <c r="D96" s="193"/>
      <c r="E96" s="193"/>
      <c r="F96" s="193"/>
      <c r="G96" s="185"/>
    </row>
    <row r="97" spans="1:7" x14ac:dyDescent="0.25">
      <c r="A97" s="174"/>
      <c r="B97" s="185"/>
      <c r="C97" s="193"/>
      <c r="D97" s="193"/>
      <c r="E97" s="193"/>
      <c r="F97" s="193"/>
      <c r="G97" s="185"/>
    </row>
    <row r="98" spans="1:7" x14ac:dyDescent="0.25">
      <c r="A98" s="174"/>
      <c r="B98" s="185"/>
      <c r="C98" s="193"/>
      <c r="D98" s="193"/>
      <c r="E98" s="193"/>
      <c r="F98" s="193"/>
      <c r="G98" s="185"/>
    </row>
    <row r="99" spans="1:7" x14ac:dyDescent="0.25">
      <c r="A99" s="174"/>
      <c r="B99" s="185"/>
      <c r="C99" s="193"/>
      <c r="D99" s="193"/>
      <c r="E99" s="193"/>
      <c r="F99" s="193"/>
      <c r="G99" s="185"/>
    </row>
    <row r="100" spans="1:7" x14ac:dyDescent="0.25">
      <c r="A100" s="174"/>
      <c r="B100" s="185"/>
      <c r="C100" s="193"/>
      <c r="D100" s="193"/>
      <c r="E100" s="193"/>
      <c r="F100" s="193"/>
      <c r="G100" s="185"/>
    </row>
    <row r="101" spans="1:7" x14ac:dyDescent="0.25">
      <c r="A101" s="174"/>
      <c r="B101" s="185"/>
      <c r="C101" s="193"/>
      <c r="D101" s="193"/>
      <c r="E101" s="193"/>
      <c r="F101" s="193"/>
      <c r="G101" s="185"/>
    </row>
    <row r="102" spans="1:7" x14ac:dyDescent="0.25">
      <c r="A102" s="174"/>
      <c r="B102" s="185"/>
      <c r="C102" s="193"/>
      <c r="D102" s="193"/>
      <c r="E102" s="193"/>
      <c r="F102" s="193"/>
      <c r="G102" s="185"/>
    </row>
    <row r="103" spans="1:7" x14ac:dyDescent="0.25">
      <c r="A103" s="174"/>
      <c r="B103" s="185"/>
      <c r="C103" s="193"/>
      <c r="D103" s="193"/>
      <c r="E103" s="193"/>
      <c r="F103" s="193"/>
      <c r="G103" s="185"/>
    </row>
    <row r="104" spans="1:7" x14ac:dyDescent="0.25">
      <c r="A104" s="174"/>
      <c r="B104" s="185"/>
      <c r="C104" s="193"/>
      <c r="D104" s="193"/>
      <c r="E104" s="193"/>
      <c r="F104" s="193"/>
      <c r="G104" s="185"/>
    </row>
    <row r="105" spans="1:7" x14ac:dyDescent="0.25">
      <c r="A105" s="174"/>
      <c r="B105" s="185"/>
      <c r="C105" s="193"/>
      <c r="D105" s="193"/>
      <c r="E105" s="193"/>
      <c r="F105" s="193"/>
      <c r="G105" s="185"/>
    </row>
    <row r="106" spans="1:7" x14ac:dyDescent="0.25">
      <c r="A106" s="174"/>
      <c r="B106" s="185"/>
      <c r="C106" s="193"/>
      <c r="D106" s="193"/>
      <c r="E106" s="193"/>
      <c r="F106" s="193"/>
      <c r="G106" s="185"/>
    </row>
    <row r="107" spans="1:7" x14ac:dyDescent="0.25">
      <c r="A107" s="174"/>
      <c r="B107" s="185"/>
      <c r="C107" s="193"/>
      <c r="D107" s="193"/>
      <c r="E107" s="193"/>
      <c r="F107" s="193"/>
      <c r="G107" s="185"/>
    </row>
    <row r="108" spans="1:7" x14ac:dyDescent="0.25">
      <c r="A108" s="174"/>
      <c r="B108" s="185"/>
      <c r="C108" s="193"/>
      <c r="D108" s="193"/>
      <c r="E108" s="193"/>
      <c r="F108" s="193"/>
      <c r="G108" s="185"/>
    </row>
    <row r="109" spans="1:7" x14ac:dyDescent="0.25">
      <c r="A109" s="174"/>
      <c r="B109" s="185"/>
      <c r="C109" s="193"/>
      <c r="D109" s="193"/>
      <c r="E109" s="193"/>
      <c r="F109" s="193"/>
      <c r="G109" s="185"/>
    </row>
    <row r="110" spans="1:7" x14ac:dyDescent="0.25">
      <c r="A110" s="174"/>
      <c r="B110" s="185"/>
      <c r="C110" s="193"/>
      <c r="D110" s="193"/>
      <c r="E110" s="193"/>
      <c r="F110" s="193"/>
      <c r="G110" s="185"/>
    </row>
    <row r="111" spans="1:7" x14ac:dyDescent="0.25">
      <c r="A111" s="174"/>
      <c r="B111" s="185"/>
      <c r="C111" s="193"/>
      <c r="D111" s="193"/>
      <c r="E111" s="193"/>
      <c r="F111" s="193"/>
      <c r="G111" s="185"/>
    </row>
    <row r="112" spans="1:7" x14ac:dyDescent="0.25">
      <c r="A112" s="174"/>
      <c r="B112" s="185"/>
      <c r="C112" s="193"/>
      <c r="D112" s="193"/>
      <c r="E112" s="193"/>
      <c r="F112" s="193"/>
      <c r="G112" s="185"/>
    </row>
    <row r="113" spans="1:7" x14ac:dyDescent="0.25">
      <c r="A113" s="174"/>
      <c r="B113" s="185"/>
      <c r="C113" s="193"/>
      <c r="D113" s="193"/>
      <c r="E113" s="193"/>
      <c r="F113" s="193"/>
      <c r="G113" s="185"/>
    </row>
    <row r="114" spans="1:7" x14ac:dyDescent="0.25">
      <c r="A114" s="174"/>
      <c r="B114" s="185"/>
      <c r="C114" s="193"/>
      <c r="D114" s="193"/>
      <c r="E114" s="193"/>
      <c r="F114" s="193"/>
      <c r="G114" s="185"/>
    </row>
    <row r="115" spans="1:7" x14ac:dyDescent="0.25">
      <c r="A115" s="174"/>
      <c r="B115" s="185"/>
      <c r="C115" s="193"/>
      <c r="D115" s="193"/>
      <c r="E115" s="193"/>
      <c r="F115" s="193"/>
      <c r="G115" s="185"/>
    </row>
    <row r="116" spans="1:7" x14ac:dyDescent="0.25">
      <c r="A116" s="174"/>
      <c r="B116" s="185"/>
      <c r="C116" s="193"/>
      <c r="D116" s="193"/>
      <c r="E116" s="193"/>
      <c r="F116" s="193"/>
      <c r="G116" s="185"/>
    </row>
    <row r="117" spans="1:7" x14ac:dyDescent="0.25">
      <c r="A117" s="174"/>
      <c r="B117" s="185"/>
      <c r="C117" s="193"/>
      <c r="D117" s="193"/>
      <c r="E117" s="193"/>
      <c r="F117" s="193"/>
      <c r="G117" s="185"/>
    </row>
    <row r="118" spans="1:7" x14ac:dyDescent="0.25">
      <c r="A118" s="174"/>
      <c r="B118" s="185"/>
      <c r="C118" s="193"/>
      <c r="D118" s="193"/>
      <c r="E118" s="193"/>
      <c r="F118" s="193"/>
      <c r="G118" s="185"/>
    </row>
    <row r="119" spans="1:7" x14ac:dyDescent="0.25">
      <c r="A119" s="174"/>
      <c r="B119" s="185"/>
      <c r="C119" s="193"/>
      <c r="D119" s="193"/>
      <c r="E119" s="193"/>
      <c r="F119" s="193"/>
      <c r="G119" s="185"/>
    </row>
    <row r="120" spans="1:7" x14ac:dyDescent="0.25">
      <c r="A120" s="174"/>
      <c r="B120" s="185"/>
      <c r="C120" s="193"/>
      <c r="D120" s="193"/>
      <c r="E120" s="193"/>
      <c r="F120" s="193"/>
      <c r="G120" s="185"/>
    </row>
    <row r="121" spans="1:7" x14ac:dyDescent="0.25">
      <c r="A121" s="174"/>
      <c r="B121" s="185"/>
      <c r="C121" s="193"/>
      <c r="D121" s="193"/>
      <c r="E121" s="193"/>
      <c r="F121" s="193"/>
      <c r="G121" s="185"/>
    </row>
    <row r="122" spans="1:7" x14ac:dyDescent="0.25">
      <c r="A122" s="174"/>
      <c r="B122" s="185"/>
      <c r="C122" s="193"/>
      <c r="D122" s="193"/>
      <c r="E122" s="193"/>
      <c r="F122" s="193"/>
      <c r="G122" s="185"/>
    </row>
    <row r="123" spans="1:7" x14ac:dyDescent="0.25">
      <c r="A123" s="174"/>
      <c r="B123" s="185"/>
      <c r="C123" s="193"/>
      <c r="D123" s="193"/>
      <c r="E123" s="193"/>
      <c r="F123" s="193"/>
      <c r="G123" s="185"/>
    </row>
    <row r="124" spans="1:7" x14ac:dyDescent="0.25">
      <c r="A124" s="174"/>
      <c r="B124" s="185"/>
      <c r="C124" s="193"/>
      <c r="D124" s="193"/>
      <c r="E124" s="193"/>
      <c r="F124" s="193"/>
      <c r="G124" s="185"/>
    </row>
    <row r="125" spans="1:7" x14ac:dyDescent="0.25">
      <c r="A125" s="174"/>
      <c r="B125" s="185"/>
      <c r="C125" s="193"/>
      <c r="D125" s="193"/>
      <c r="E125" s="193"/>
      <c r="F125" s="193"/>
      <c r="G125" s="185"/>
    </row>
    <row r="126" spans="1:7" x14ac:dyDescent="0.25">
      <c r="A126" s="174"/>
      <c r="B126" s="185"/>
      <c r="C126" s="193"/>
      <c r="D126" s="193"/>
      <c r="E126" s="193"/>
      <c r="F126" s="193"/>
      <c r="G126" s="185"/>
    </row>
    <row r="127" spans="1:7" x14ac:dyDescent="0.25">
      <c r="A127" s="174"/>
      <c r="B127" s="185"/>
      <c r="C127" s="193"/>
      <c r="D127" s="193"/>
      <c r="E127" s="193"/>
      <c r="F127" s="193"/>
      <c r="G127" s="185"/>
    </row>
    <row r="128" spans="1:7" x14ac:dyDescent="0.25">
      <c r="A128" s="174"/>
      <c r="B128" s="185"/>
      <c r="C128" s="193"/>
      <c r="D128" s="193"/>
      <c r="E128" s="193"/>
      <c r="F128" s="193"/>
      <c r="G128" s="185"/>
    </row>
    <row r="129" spans="1:7" x14ac:dyDescent="0.25">
      <c r="A129" s="174"/>
      <c r="B129" s="185"/>
      <c r="C129" s="193"/>
      <c r="D129" s="193"/>
      <c r="E129" s="193"/>
      <c r="F129" s="193"/>
      <c r="G129" s="185"/>
    </row>
    <row r="130" spans="1:7" x14ac:dyDescent="0.25">
      <c r="A130" s="174"/>
      <c r="B130" s="185"/>
      <c r="C130" s="193"/>
      <c r="D130" s="193"/>
      <c r="E130" s="193"/>
      <c r="F130" s="193"/>
      <c r="G130" s="185"/>
    </row>
    <row r="131" spans="1:7" x14ac:dyDescent="0.25">
      <c r="A131" s="174"/>
      <c r="B131" s="185"/>
      <c r="C131" s="193"/>
      <c r="D131" s="193"/>
      <c r="E131" s="193"/>
      <c r="F131" s="193"/>
      <c r="G131" s="185"/>
    </row>
    <row r="132" spans="1:7" x14ac:dyDescent="0.25">
      <c r="A132" s="174"/>
      <c r="B132" s="185"/>
      <c r="C132" s="193"/>
      <c r="D132" s="193"/>
      <c r="E132" s="193"/>
      <c r="F132" s="193"/>
      <c r="G132" s="185"/>
    </row>
    <row r="133" spans="1:7" x14ac:dyDescent="0.25">
      <c r="A133" s="174"/>
      <c r="B133" s="185"/>
      <c r="C133" s="193"/>
      <c r="D133" s="193"/>
      <c r="E133" s="193"/>
      <c r="F133" s="193"/>
      <c r="G133" s="185"/>
    </row>
    <row r="134" spans="1:7" x14ac:dyDescent="0.25">
      <c r="A134" s="174"/>
      <c r="B134" s="185"/>
      <c r="C134" s="193"/>
      <c r="D134" s="193"/>
      <c r="E134" s="193"/>
      <c r="F134" s="193"/>
      <c r="G134" s="185"/>
    </row>
    <row r="135" spans="1:7" x14ac:dyDescent="0.25">
      <c r="A135" s="174"/>
      <c r="B135" s="185"/>
      <c r="C135" s="193"/>
      <c r="D135" s="193"/>
      <c r="E135" s="193"/>
      <c r="F135" s="193"/>
      <c r="G135" s="185"/>
    </row>
    <row r="136" spans="1:7" x14ac:dyDescent="0.25">
      <c r="A136" s="174"/>
      <c r="B136" s="185"/>
      <c r="C136" s="193"/>
      <c r="D136" s="193"/>
      <c r="E136" s="193"/>
      <c r="F136" s="193"/>
      <c r="G136" s="185"/>
    </row>
    <row r="137" spans="1:7" x14ac:dyDescent="0.25">
      <c r="A137" s="174"/>
      <c r="B137" s="185"/>
      <c r="C137" s="193"/>
      <c r="D137" s="193"/>
      <c r="E137" s="193"/>
      <c r="F137" s="193"/>
      <c r="G137" s="185"/>
    </row>
    <row r="138" spans="1:7" x14ac:dyDescent="0.25">
      <c r="A138" s="174"/>
      <c r="B138" s="185"/>
      <c r="C138" s="193"/>
      <c r="D138" s="193"/>
      <c r="E138" s="193"/>
      <c r="F138" s="193"/>
      <c r="G138" s="185"/>
    </row>
    <row r="139" spans="1:7" x14ac:dyDescent="0.25">
      <c r="A139" s="174"/>
      <c r="B139" s="185"/>
      <c r="C139" s="193"/>
      <c r="D139" s="193"/>
      <c r="E139" s="193"/>
      <c r="F139" s="193"/>
      <c r="G139" s="185"/>
    </row>
    <row r="140" spans="1:7" x14ac:dyDescent="0.25">
      <c r="A140" s="183"/>
      <c r="B140" s="183"/>
      <c r="C140" s="183"/>
      <c r="D140" s="183"/>
      <c r="E140" s="183"/>
      <c r="F140" s="183"/>
      <c r="G140" s="183"/>
    </row>
    <row r="141" spans="1:7" x14ac:dyDescent="0.25">
      <c r="A141" s="174"/>
      <c r="B141" s="174"/>
      <c r="C141" s="193"/>
      <c r="D141" s="193"/>
      <c r="E141" s="196"/>
      <c r="F141" s="193"/>
      <c r="G141" s="185"/>
    </row>
    <row r="142" spans="1:7" x14ac:dyDescent="0.25">
      <c r="A142" s="174"/>
      <c r="B142" s="174"/>
      <c r="C142" s="193"/>
      <c r="D142" s="193"/>
      <c r="E142" s="196"/>
      <c r="F142" s="193"/>
      <c r="G142" s="185"/>
    </row>
    <row r="143" spans="1:7" x14ac:dyDescent="0.25">
      <c r="A143" s="174"/>
      <c r="B143" s="174"/>
      <c r="C143" s="193"/>
      <c r="D143" s="193"/>
      <c r="E143" s="196"/>
      <c r="F143" s="193"/>
      <c r="G143" s="185"/>
    </row>
    <row r="144" spans="1:7" x14ac:dyDescent="0.25">
      <c r="A144" s="174"/>
      <c r="B144" s="174"/>
      <c r="C144" s="193"/>
      <c r="D144" s="193"/>
      <c r="E144" s="196"/>
      <c r="F144" s="193"/>
      <c r="G144" s="185"/>
    </row>
    <row r="145" spans="1:7" x14ac:dyDescent="0.25">
      <c r="A145" s="174"/>
      <c r="B145" s="174"/>
      <c r="C145" s="193"/>
      <c r="D145" s="193"/>
      <c r="E145" s="196"/>
      <c r="F145" s="193"/>
      <c r="G145" s="185"/>
    </row>
    <row r="146" spans="1:7" x14ac:dyDescent="0.25">
      <c r="A146" s="174"/>
      <c r="B146" s="174"/>
      <c r="C146" s="193"/>
      <c r="D146" s="193"/>
      <c r="E146" s="196"/>
      <c r="F146" s="193"/>
      <c r="G146" s="185"/>
    </row>
    <row r="147" spans="1:7" x14ac:dyDescent="0.25">
      <c r="A147" s="174"/>
      <c r="B147" s="174"/>
      <c r="C147" s="193"/>
      <c r="D147" s="193"/>
      <c r="E147" s="196"/>
      <c r="F147" s="193"/>
      <c r="G147" s="185"/>
    </row>
    <row r="148" spans="1:7" x14ac:dyDescent="0.25">
      <c r="A148" s="174"/>
      <c r="B148" s="174"/>
      <c r="C148" s="193"/>
      <c r="D148" s="193"/>
      <c r="E148" s="196"/>
      <c r="F148" s="193"/>
      <c r="G148" s="185"/>
    </row>
    <row r="149" spans="1:7" x14ac:dyDescent="0.25">
      <c r="A149" s="174"/>
      <c r="B149" s="174"/>
      <c r="C149" s="193"/>
      <c r="D149" s="193"/>
      <c r="E149" s="196"/>
      <c r="F149" s="193"/>
      <c r="G149" s="185"/>
    </row>
    <row r="150" spans="1:7" x14ac:dyDescent="0.25">
      <c r="A150" s="183"/>
      <c r="B150" s="183"/>
      <c r="C150" s="183"/>
      <c r="D150" s="183"/>
      <c r="E150" s="183"/>
      <c r="F150" s="183"/>
      <c r="G150" s="183"/>
    </row>
    <row r="151" spans="1:7" x14ac:dyDescent="0.25">
      <c r="A151" s="174"/>
      <c r="B151" s="174"/>
      <c r="C151" s="193"/>
      <c r="D151" s="193"/>
      <c r="E151" s="196"/>
      <c r="F151" s="193"/>
      <c r="G151" s="185"/>
    </row>
    <row r="152" spans="1:7" x14ac:dyDescent="0.25">
      <c r="A152" s="174"/>
      <c r="B152" s="174"/>
      <c r="C152" s="193"/>
      <c r="D152" s="193"/>
      <c r="E152" s="196"/>
      <c r="F152" s="193"/>
      <c r="G152" s="185"/>
    </row>
    <row r="153" spans="1:7" x14ac:dyDescent="0.25">
      <c r="A153" s="174"/>
      <c r="B153" s="174"/>
      <c r="C153" s="193"/>
      <c r="D153" s="193"/>
      <c r="E153" s="196"/>
      <c r="F153" s="193"/>
      <c r="G153" s="185"/>
    </row>
    <row r="154" spans="1:7" x14ac:dyDescent="0.25">
      <c r="A154" s="174"/>
      <c r="B154" s="174"/>
      <c r="C154" s="174"/>
      <c r="D154" s="174"/>
      <c r="E154" s="168"/>
      <c r="F154" s="174"/>
      <c r="G154" s="185"/>
    </row>
    <row r="155" spans="1:7" x14ac:dyDescent="0.25">
      <c r="A155" s="174"/>
      <c r="B155" s="174"/>
      <c r="C155" s="174"/>
      <c r="D155" s="174"/>
      <c r="E155" s="168"/>
      <c r="F155" s="174"/>
      <c r="G155" s="185"/>
    </row>
    <row r="156" spans="1:7" x14ac:dyDescent="0.25">
      <c r="A156" s="174"/>
      <c r="B156" s="174"/>
      <c r="C156" s="174"/>
      <c r="D156" s="174"/>
      <c r="E156" s="168"/>
      <c r="F156" s="174"/>
      <c r="G156" s="185"/>
    </row>
    <row r="157" spans="1:7" x14ac:dyDescent="0.25">
      <c r="A157" s="174"/>
      <c r="B157" s="174"/>
      <c r="C157" s="174"/>
      <c r="D157" s="174"/>
      <c r="E157" s="168"/>
      <c r="F157" s="174"/>
      <c r="G157" s="185"/>
    </row>
    <row r="158" spans="1:7" x14ac:dyDescent="0.25">
      <c r="A158" s="174"/>
      <c r="B158" s="174"/>
      <c r="C158" s="174"/>
      <c r="D158" s="174"/>
      <c r="E158" s="168"/>
      <c r="F158" s="174"/>
      <c r="G158" s="185"/>
    </row>
    <row r="159" spans="1:7" x14ac:dyDescent="0.25">
      <c r="A159" s="174"/>
      <c r="B159" s="174"/>
      <c r="C159" s="174"/>
      <c r="D159" s="174"/>
      <c r="E159" s="168"/>
      <c r="F159" s="174"/>
      <c r="G159" s="185"/>
    </row>
    <row r="160" spans="1:7" x14ac:dyDescent="0.25">
      <c r="A160" s="183"/>
      <c r="B160" s="183"/>
      <c r="C160" s="183"/>
      <c r="D160" s="183"/>
      <c r="E160" s="183"/>
      <c r="F160" s="183"/>
      <c r="G160" s="183"/>
    </row>
    <row r="161" spans="1:7" x14ac:dyDescent="0.25">
      <c r="A161" s="174"/>
      <c r="B161" s="197"/>
      <c r="C161" s="193"/>
      <c r="D161" s="193"/>
      <c r="E161" s="196"/>
      <c r="F161" s="193"/>
      <c r="G161" s="185"/>
    </row>
    <row r="162" spans="1:7" x14ac:dyDescent="0.25">
      <c r="A162" s="174"/>
      <c r="B162" s="197"/>
      <c r="C162" s="193"/>
      <c r="D162" s="193"/>
      <c r="E162" s="196"/>
      <c r="F162" s="193"/>
      <c r="G162" s="185"/>
    </row>
    <row r="163" spans="1:7" x14ac:dyDescent="0.25">
      <c r="A163" s="174"/>
      <c r="B163" s="197"/>
      <c r="C163" s="193"/>
      <c r="D163" s="193"/>
      <c r="E163" s="193"/>
      <c r="F163" s="193"/>
      <c r="G163" s="185"/>
    </row>
    <row r="164" spans="1:7" x14ac:dyDescent="0.25">
      <c r="A164" s="174"/>
      <c r="B164" s="197"/>
      <c r="C164" s="193"/>
      <c r="D164" s="193"/>
      <c r="E164" s="193"/>
      <c r="F164" s="193"/>
      <c r="G164" s="185"/>
    </row>
    <row r="165" spans="1:7" x14ac:dyDescent="0.25">
      <c r="A165" s="174"/>
      <c r="B165" s="197"/>
      <c r="C165" s="193"/>
      <c r="D165" s="193"/>
      <c r="E165" s="193"/>
      <c r="F165" s="193"/>
      <c r="G165" s="185"/>
    </row>
    <row r="166" spans="1:7" x14ac:dyDescent="0.25">
      <c r="A166" s="174"/>
      <c r="B166" s="186"/>
      <c r="C166" s="193"/>
      <c r="D166" s="193"/>
      <c r="E166" s="193"/>
      <c r="F166" s="193"/>
      <c r="G166" s="185"/>
    </row>
    <row r="167" spans="1:7" x14ac:dyDescent="0.25">
      <c r="A167" s="174"/>
      <c r="B167" s="186"/>
      <c r="C167" s="193"/>
      <c r="D167" s="193"/>
      <c r="E167" s="193"/>
      <c r="F167" s="193"/>
      <c r="G167" s="185"/>
    </row>
    <row r="168" spans="1:7" x14ac:dyDescent="0.25">
      <c r="A168" s="174"/>
      <c r="B168" s="197"/>
      <c r="C168" s="193"/>
      <c r="D168" s="193"/>
      <c r="E168" s="193"/>
      <c r="F168" s="193"/>
      <c r="G168" s="185"/>
    </row>
    <row r="169" spans="1:7" x14ac:dyDescent="0.25">
      <c r="A169" s="174"/>
      <c r="B169" s="197"/>
      <c r="C169" s="193"/>
      <c r="D169" s="193"/>
      <c r="E169" s="193"/>
      <c r="F169" s="193"/>
      <c r="G169" s="185"/>
    </row>
    <row r="170" spans="1:7" x14ac:dyDescent="0.25">
      <c r="A170" s="183"/>
      <c r="B170" s="183"/>
      <c r="C170" s="183"/>
      <c r="D170" s="183"/>
      <c r="E170" s="183"/>
      <c r="F170" s="183"/>
      <c r="G170" s="183"/>
    </row>
    <row r="171" spans="1:7" x14ac:dyDescent="0.25">
      <c r="A171" s="174"/>
      <c r="B171" s="174"/>
      <c r="C171" s="193"/>
      <c r="D171" s="193"/>
      <c r="E171" s="196"/>
      <c r="F171" s="193"/>
      <c r="G171" s="185"/>
    </row>
    <row r="172" spans="1:7" x14ac:dyDescent="0.25">
      <c r="A172" s="174"/>
      <c r="B172" s="198"/>
      <c r="C172" s="193"/>
      <c r="D172" s="193"/>
      <c r="E172" s="196"/>
      <c r="F172" s="193"/>
      <c r="G172" s="185"/>
    </row>
    <row r="173" spans="1:7" x14ac:dyDescent="0.25">
      <c r="A173" s="174"/>
      <c r="B173" s="198"/>
      <c r="C173" s="193"/>
      <c r="D173" s="193"/>
      <c r="E173" s="196"/>
      <c r="F173" s="193"/>
      <c r="G173" s="185"/>
    </row>
    <row r="174" spans="1:7" x14ac:dyDescent="0.25">
      <c r="A174" s="174"/>
      <c r="B174" s="198"/>
      <c r="C174" s="193"/>
      <c r="D174" s="193"/>
      <c r="E174" s="196"/>
      <c r="F174" s="193"/>
      <c r="G174" s="185"/>
    </row>
    <row r="175" spans="1:7" x14ac:dyDescent="0.25">
      <c r="A175" s="174"/>
      <c r="B175" s="198"/>
      <c r="C175" s="193"/>
      <c r="D175" s="193"/>
      <c r="E175" s="196"/>
      <c r="F175" s="193"/>
      <c r="G175" s="185"/>
    </row>
    <row r="176" spans="1:7" x14ac:dyDescent="0.25">
      <c r="A176" s="174"/>
      <c r="B176" s="185"/>
      <c r="C176" s="185"/>
      <c r="D176" s="185"/>
      <c r="E176" s="185"/>
      <c r="F176" s="185"/>
      <c r="G176" s="185"/>
    </row>
    <row r="177" spans="1:7" x14ac:dyDescent="0.25">
      <c r="A177" s="174"/>
      <c r="B177" s="185"/>
      <c r="C177" s="185"/>
      <c r="D177" s="185"/>
      <c r="E177" s="185"/>
      <c r="F177" s="185"/>
      <c r="G177" s="185"/>
    </row>
    <row r="178" spans="1:7" x14ac:dyDescent="0.25">
      <c r="A178" s="174"/>
      <c r="B178" s="185"/>
      <c r="C178" s="185"/>
      <c r="D178" s="185"/>
      <c r="E178" s="185"/>
      <c r="F178" s="185"/>
      <c r="G178" s="185"/>
    </row>
    <row r="179" spans="1:7" ht="18.75" x14ac:dyDescent="0.25">
      <c r="A179" s="199"/>
      <c r="B179" s="200"/>
      <c r="C179" s="201"/>
      <c r="D179" s="201"/>
      <c r="E179" s="201"/>
      <c r="F179" s="201"/>
      <c r="G179" s="201"/>
    </row>
    <row r="180" spans="1:7" x14ac:dyDescent="0.25">
      <c r="A180" s="183"/>
      <c r="B180" s="183"/>
      <c r="C180" s="183"/>
      <c r="D180" s="183"/>
      <c r="E180" s="183"/>
      <c r="F180" s="183"/>
      <c r="G180" s="183"/>
    </row>
    <row r="181" spans="1:7" x14ac:dyDescent="0.25">
      <c r="A181" s="174"/>
      <c r="B181" s="185"/>
      <c r="C181" s="191"/>
      <c r="D181" s="174"/>
      <c r="E181" s="187"/>
      <c r="F181" s="213"/>
      <c r="G181" s="213"/>
    </row>
    <row r="182" spans="1:7" x14ac:dyDescent="0.25">
      <c r="A182" s="187"/>
      <c r="B182" s="202"/>
      <c r="C182" s="187"/>
      <c r="D182" s="187"/>
      <c r="E182" s="187"/>
      <c r="F182" s="213"/>
      <c r="G182" s="213"/>
    </row>
    <row r="183" spans="1:7" x14ac:dyDescent="0.25">
      <c r="A183" s="174"/>
      <c r="B183" s="185"/>
      <c r="C183" s="187"/>
      <c r="D183" s="187"/>
      <c r="E183" s="187"/>
      <c r="F183" s="213"/>
      <c r="G183" s="213"/>
    </row>
    <row r="184" spans="1:7" x14ac:dyDescent="0.25">
      <c r="A184" s="174"/>
      <c r="B184" s="185"/>
      <c r="C184" s="191"/>
      <c r="D184" s="203"/>
      <c r="E184" s="187"/>
      <c r="F184" s="184"/>
      <c r="G184" s="184"/>
    </row>
    <row r="185" spans="1:7" x14ac:dyDescent="0.25">
      <c r="A185" s="174"/>
      <c r="B185" s="185"/>
      <c r="C185" s="191"/>
      <c r="D185" s="203"/>
      <c r="E185" s="187"/>
      <c r="F185" s="184"/>
      <c r="G185" s="184"/>
    </row>
    <row r="186" spans="1:7" x14ac:dyDescent="0.25">
      <c r="A186" s="174"/>
      <c r="B186" s="185"/>
      <c r="C186" s="191"/>
      <c r="D186" s="203"/>
      <c r="E186" s="187"/>
      <c r="F186" s="184"/>
      <c r="G186" s="184"/>
    </row>
    <row r="187" spans="1:7" x14ac:dyDescent="0.25">
      <c r="A187" s="174"/>
      <c r="B187" s="185"/>
      <c r="C187" s="191"/>
      <c r="D187" s="203"/>
      <c r="E187" s="187"/>
      <c r="F187" s="184"/>
      <c r="G187" s="184"/>
    </row>
    <row r="188" spans="1:7" x14ac:dyDescent="0.25">
      <c r="A188" s="174"/>
      <c r="B188" s="185"/>
      <c r="C188" s="191"/>
      <c r="D188" s="203"/>
      <c r="E188" s="187"/>
      <c r="F188" s="184"/>
      <c r="G188" s="184"/>
    </row>
    <row r="189" spans="1:7" x14ac:dyDescent="0.25">
      <c r="A189" s="174"/>
      <c r="B189" s="185"/>
      <c r="C189" s="191"/>
      <c r="D189" s="203"/>
      <c r="E189" s="187"/>
      <c r="F189" s="184"/>
      <c r="G189" s="184"/>
    </row>
    <row r="190" spans="1:7" x14ac:dyDescent="0.25">
      <c r="A190" s="174"/>
      <c r="B190" s="185"/>
      <c r="C190" s="191"/>
      <c r="D190" s="203"/>
      <c r="E190" s="187"/>
      <c r="F190" s="184"/>
      <c r="G190" s="184"/>
    </row>
    <row r="191" spans="1:7" x14ac:dyDescent="0.25">
      <c r="A191" s="174"/>
      <c r="B191" s="185"/>
      <c r="C191" s="191"/>
      <c r="D191" s="203"/>
      <c r="E191" s="187"/>
      <c r="F191" s="184"/>
      <c r="G191" s="184"/>
    </row>
    <row r="192" spans="1:7" x14ac:dyDescent="0.25">
      <c r="A192" s="174"/>
      <c r="B192" s="185"/>
      <c r="C192" s="191"/>
      <c r="D192" s="203"/>
      <c r="E192" s="187"/>
      <c r="F192" s="184"/>
      <c r="G192" s="184"/>
    </row>
    <row r="193" spans="1:7" x14ac:dyDescent="0.25">
      <c r="A193" s="174"/>
      <c r="B193" s="185"/>
      <c r="C193" s="191"/>
      <c r="D193" s="203"/>
      <c r="E193" s="185"/>
      <c r="F193" s="184"/>
      <c r="G193" s="184"/>
    </row>
    <row r="194" spans="1:7" x14ac:dyDescent="0.25">
      <c r="A194" s="174"/>
      <c r="B194" s="185"/>
      <c r="C194" s="191"/>
      <c r="D194" s="203"/>
      <c r="E194" s="185"/>
      <c r="F194" s="184"/>
      <c r="G194" s="184"/>
    </row>
    <row r="195" spans="1:7" x14ac:dyDescent="0.25">
      <c r="A195" s="174"/>
      <c r="B195" s="185"/>
      <c r="C195" s="191"/>
      <c r="D195" s="203"/>
      <c r="E195" s="185"/>
      <c r="F195" s="184"/>
      <c r="G195" s="184"/>
    </row>
    <row r="196" spans="1:7" x14ac:dyDescent="0.25">
      <c r="A196" s="174"/>
      <c r="B196" s="185"/>
      <c r="C196" s="191"/>
      <c r="D196" s="203"/>
      <c r="E196" s="185"/>
      <c r="F196" s="184"/>
      <c r="G196" s="184"/>
    </row>
    <row r="197" spans="1:7" x14ac:dyDescent="0.25">
      <c r="A197" s="174"/>
      <c r="B197" s="185"/>
      <c r="C197" s="191"/>
      <c r="D197" s="203"/>
      <c r="E197" s="185"/>
      <c r="F197" s="184"/>
      <c r="G197" s="184"/>
    </row>
    <row r="198" spans="1:7" x14ac:dyDescent="0.25">
      <c r="A198" s="174"/>
      <c r="B198" s="185"/>
      <c r="C198" s="191"/>
      <c r="D198" s="203"/>
      <c r="E198" s="185"/>
      <c r="F198" s="184"/>
      <c r="G198" s="184"/>
    </row>
    <row r="199" spans="1:7" x14ac:dyDescent="0.25">
      <c r="A199" s="174"/>
      <c r="B199" s="185"/>
      <c r="C199" s="191"/>
      <c r="D199" s="203"/>
      <c r="E199" s="174"/>
      <c r="F199" s="184"/>
      <c r="G199" s="184"/>
    </row>
    <row r="200" spans="1:7" x14ac:dyDescent="0.25">
      <c r="A200" s="174"/>
      <c r="B200" s="185"/>
      <c r="C200" s="191"/>
      <c r="D200" s="203"/>
      <c r="E200" s="204"/>
      <c r="F200" s="184"/>
      <c r="G200" s="184"/>
    </row>
    <row r="201" spans="1:7" x14ac:dyDescent="0.25">
      <c r="A201" s="174"/>
      <c r="B201" s="185"/>
      <c r="C201" s="191"/>
      <c r="D201" s="203"/>
      <c r="E201" s="204"/>
      <c r="F201" s="184"/>
      <c r="G201" s="184"/>
    </row>
    <row r="202" spans="1:7" x14ac:dyDescent="0.25">
      <c r="A202" s="174"/>
      <c r="B202" s="185"/>
      <c r="C202" s="191"/>
      <c r="D202" s="203"/>
      <c r="E202" s="204"/>
      <c r="F202" s="184"/>
      <c r="G202" s="184"/>
    </row>
    <row r="203" spans="1:7" x14ac:dyDescent="0.25">
      <c r="A203" s="174"/>
      <c r="B203" s="185"/>
      <c r="C203" s="191"/>
      <c r="D203" s="203"/>
      <c r="E203" s="204"/>
      <c r="F203" s="184"/>
      <c r="G203" s="184"/>
    </row>
    <row r="204" spans="1:7" x14ac:dyDescent="0.25">
      <c r="A204" s="174"/>
      <c r="B204" s="185"/>
      <c r="C204" s="191"/>
      <c r="D204" s="203"/>
      <c r="E204" s="204"/>
      <c r="F204" s="184"/>
      <c r="G204" s="184"/>
    </row>
    <row r="205" spans="1:7" x14ac:dyDescent="0.25">
      <c r="A205" s="174"/>
      <c r="B205" s="185"/>
      <c r="C205" s="191"/>
      <c r="D205" s="203"/>
      <c r="E205" s="204"/>
      <c r="F205" s="184"/>
      <c r="G205" s="184"/>
    </row>
    <row r="206" spans="1:7" x14ac:dyDescent="0.25">
      <c r="A206" s="174"/>
      <c r="B206" s="185"/>
      <c r="C206" s="191"/>
      <c r="D206" s="203"/>
      <c r="E206" s="204"/>
      <c r="F206" s="184"/>
      <c r="G206" s="184"/>
    </row>
    <row r="207" spans="1:7" x14ac:dyDescent="0.25">
      <c r="A207" s="174"/>
      <c r="B207" s="185"/>
      <c r="C207" s="191"/>
      <c r="D207" s="203"/>
      <c r="E207" s="204"/>
      <c r="F207" s="184"/>
      <c r="G207" s="184"/>
    </row>
    <row r="208" spans="1:7" x14ac:dyDescent="0.25">
      <c r="A208" s="174"/>
      <c r="B208" s="205"/>
      <c r="C208" s="206"/>
      <c r="D208" s="207"/>
      <c r="E208" s="204"/>
      <c r="F208" s="208"/>
      <c r="G208" s="208"/>
    </row>
    <row r="209" spans="1:7" x14ac:dyDescent="0.25">
      <c r="A209" s="183"/>
      <c r="B209" s="183"/>
      <c r="C209" s="183"/>
      <c r="D209" s="183"/>
      <c r="E209" s="183"/>
      <c r="F209" s="183"/>
      <c r="G209" s="183"/>
    </row>
    <row r="210" spans="1:7" x14ac:dyDescent="0.25">
      <c r="A210" s="174"/>
      <c r="B210" s="174"/>
      <c r="C210" s="193"/>
      <c r="D210" s="174"/>
      <c r="E210" s="174"/>
      <c r="F210" s="188"/>
      <c r="G210" s="188"/>
    </row>
    <row r="211" spans="1:7" x14ac:dyDescent="0.25">
      <c r="A211" s="174"/>
      <c r="B211" s="174"/>
      <c r="C211" s="174"/>
      <c r="D211" s="174"/>
      <c r="E211" s="174"/>
      <c r="F211" s="188"/>
      <c r="G211" s="188"/>
    </row>
    <row r="212" spans="1:7" x14ac:dyDescent="0.25">
      <c r="A212" s="174"/>
      <c r="B212" s="185"/>
      <c r="C212" s="174"/>
      <c r="D212" s="174"/>
      <c r="E212" s="174"/>
      <c r="F212" s="188"/>
      <c r="G212" s="188"/>
    </row>
    <row r="213" spans="1:7" x14ac:dyDescent="0.25">
      <c r="A213" s="174"/>
      <c r="B213" s="174"/>
      <c r="C213" s="191"/>
      <c r="D213" s="203"/>
      <c r="E213" s="174"/>
      <c r="F213" s="184"/>
      <c r="G213" s="184"/>
    </row>
    <row r="214" spans="1:7" x14ac:dyDescent="0.25">
      <c r="A214" s="174"/>
      <c r="B214" s="174"/>
      <c r="C214" s="191"/>
      <c r="D214" s="203"/>
      <c r="E214" s="174"/>
      <c r="F214" s="184"/>
      <c r="G214" s="184"/>
    </row>
    <row r="215" spans="1:7" x14ac:dyDescent="0.25">
      <c r="A215" s="174"/>
      <c r="B215" s="174"/>
      <c r="C215" s="191"/>
      <c r="D215" s="203"/>
      <c r="E215" s="174"/>
      <c r="F215" s="184"/>
      <c r="G215" s="184"/>
    </row>
    <row r="216" spans="1:7" x14ac:dyDescent="0.25">
      <c r="A216" s="174"/>
      <c r="B216" s="174"/>
      <c r="C216" s="191"/>
      <c r="D216" s="203"/>
      <c r="E216" s="174"/>
      <c r="F216" s="184"/>
      <c r="G216" s="184"/>
    </row>
    <row r="217" spans="1:7" x14ac:dyDescent="0.25">
      <c r="A217" s="174"/>
      <c r="B217" s="174"/>
      <c r="C217" s="191"/>
      <c r="D217" s="203"/>
      <c r="E217" s="174"/>
      <c r="F217" s="184"/>
      <c r="G217" s="184"/>
    </row>
    <row r="218" spans="1:7" x14ac:dyDescent="0.25">
      <c r="A218" s="174"/>
      <c r="B218" s="174"/>
      <c r="C218" s="191"/>
      <c r="D218" s="203"/>
      <c r="E218" s="174"/>
      <c r="F218" s="184"/>
      <c r="G218" s="184"/>
    </row>
    <row r="219" spans="1:7" x14ac:dyDescent="0.25">
      <c r="A219" s="174"/>
      <c r="B219" s="174"/>
      <c r="C219" s="191"/>
      <c r="D219" s="203"/>
      <c r="E219" s="174"/>
      <c r="F219" s="184"/>
      <c r="G219" s="184"/>
    </row>
    <row r="220" spans="1:7" x14ac:dyDescent="0.25">
      <c r="A220" s="174"/>
      <c r="B220" s="174"/>
      <c r="C220" s="191"/>
      <c r="D220" s="203"/>
      <c r="E220" s="174"/>
      <c r="F220" s="184"/>
      <c r="G220" s="184"/>
    </row>
    <row r="221" spans="1:7" x14ac:dyDescent="0.25">
      <c r="A221" s="174"/>
      <c r="B221" s="205"/>
      <c r="C221" s="191"/>
      <c r="D221" s="203"/>
      <c r="E221" s="174"/>
      <c r="F221" s="184"/>
      <c r="G221" s="184"/>
    </row>
    <row r="222" spans="1:7" x14ac:dyDescent="0.25">
      <c r="A222" s="174"/>
      <c r="B222" s="190"/>
      <c r="C222" s="191"/>
      <c r="D222" s="203"/>
      <c r="E222" s="174"/>
      <c r="F222" s="184"/>
      <c r="G222" s="184"/>
    </row>
    <row r="223" spans="1:7" x14ac:dyDescent="0.25">
      <c r="A223" s="174"/>
      <c r="B223" s="190"/>
      <c r="C223" s="191"/>
      <c r="D223" s="203"/>
      <c r="E223" s="174"/>
      <c r="F223" s="184"/>
      <c r="G223" s="184"/>
    </row>
    <row r="224" spans="1:7" x14ac:dyDescent="0.25">
      <c r="A224" s="174"/>
      <c r="B224" s="190"/>
      <c r="C224" s="191"/>
      <c r="D224" s="203"/>
      <c r="E224" s="174"/>
      <c r="F224" s="184"/>
      <c r="G224" s="184"/>
    </row>
    <row r="225" spans="1:7" x14ac:dyDescent="0.25">
      <c r="A225" s="174"/>
      <c r="B225" s="190"/>
      <c r="C225" s="191"/>
      <c r="D225" s="203"/>
      <c r="E225" s="174"/>
      <c r="F225" s="184"/>
      <c r="G225" s="184"/>
    </row>
    <row r="226" spans="1:7" x14ac:dyDescent="0.25">
      <c r="A226" s="174"/>
      <c r="B226" s="190"/>
      <c r="C226" s="191"/>
      <c r="D226" s="203"/>
      <c r="E226" s="174"/>
      <c r="F226" s="184"/>
      <c r="G226" s="184"/>
    </row>
    <row r="227" spans="1:7" x14ac:dyDescent="0.25">
      <c r="A227" s="174"/>
      <c r="B227" s="190"/>
      <c r="C227" s="191"/>
      <c r="D227" s="203"/>
      <c r="E227" s="174"/>
      <c r="F227" s="184"/>
      <c r="G227" s="184"/>
    </row>
    <row r="228" spans="1:7" x14ac:dyDescent="0.25">
      <c r="A228" s="174"/>
      <c r="B228" s="190"/>
      <c r="C228" s="174"/>
      <c r="D228" s="174"/>
      <c r="E228" s="174"/>
      <c r="F228" s="184"/>
      <c r="G228" s="184"/>
    </row>
    <row r="229" spans="1:7" x14ac:dyDescent="0.25">
      <c r="A229" s="174"/>
      <c r="B229" s="190"/>
      <c r="C229" s="174"/>
      <c r="D229" s="174"/>
      <c r="E229" s="174"/>
      <c r="F229" s="184"/>
      <c r="G229" s="184"/>
    </row>
    <row r="230" spans="1:7" x14ac:dyDescent="0.25">
      <c r="A230" s="174"/>
      <c r="B230" s="190"/>
      <c r="C230" s="174"/>
      <c r="D230" s="174"/>
      <c r="E230" s="174"/>
      <c r="F230" s="184"/>
      <c r="G230" s="184"/>
    </row>
    <row r="231" spans="1:7" x14ac:dyDescent="0.25">
      <c r="A231" s="183"/>
      <c r="B231" s="183"/>
      <c r="C231" s="183"/>
      <c r="D231" s="183"/>
      <c r="E231" s="183"/>
      <c r="F231" s="183"/>
      <c r="G231" s="183"/>
    </row>
    <row r="232" spans="1:7" x14ac:dyDescent="0.25">
      <c r="A232" s="174"/>
      <c r="B232" s="174"/>
      <c r="C232" s="193"/>
      <c r="D232" s="174"/>
      <c r="E232" s="174"/>
      <c r="F232" s="188"/>
      <c r="G232" s="188"/>
    </row>
    <row r="233" spans="1:7" x14ac:dyDescent="0.25">
      <c r="A233" s="174"/>
      <c r="B233" s="174"/>
      <c r="C233" s="174"/>
      <c r="D233" s="174"/>
      <c r="E233" s="174"/>
      <c r="F233" s="188"/>
      <c r="G233" s="188"/>
    </row>
    <row r="234" spans="1:7" x14ac:dyDescent="0.25">
      <c r="A234" s="174"/>
      <c r="B234" s="185"/>
      <c r="C234" s="174"/>
      <c r="D234" s="174"/>
      <c r="E234" s="174"/>
      <c r="F234" s="188"/>
      <c r="G234" s="188"/>
    </row>
    <row r="235" spans="1:7" x14ac:dyDescent="0.25">
      <c r="A235" s="174"/>
      <c r="B235" s="174"/>
      <c r="C235" s="191"/>
      <c r="D235" s="203"/>
      <c r="E235" s="174"/>
      <c r="F235" s="184"/>
      <c r="G235" s="184"/>
    </row>
    <row r="236" spans="1:7" x14ac:dyDescent="0.25">
      <c r="A236" s="174"/>
      <c r="B236" s="174"/>
      <c r="C236" s="191"/>
      <c r="D236" s="203"/>
      <c r="E236" s="174"/>
      <c r="F236" s="184"/>
      <c r="G236" s="184"/>
    </row>
    <row r="237" spans="1:7" x14ac:dyDescent="0.25">
      <c r="A237" s="174"/>
      <c r="B237" s="174"/>
      <c r="C237" s="191"/>
      <c r="D237" s="203"/>
      <c r="E237" s="174"/>
      <c r="F237" s="184"/>
      <c r="G237" s="184"/>
    </row>
    <row r="238" spans="1:7" x14ac:dyDescent="0.25">
      <c r="A238" s="174"/>
      <c r="B238" s="174"/>
      <c r="C238" s="191"/>
      <c r="D238" s="203"/>
      <c r="E238" s="174"/>
      <c r="F238" s="184"/>
      <c r="G238" s="184"/>
    </row>
    <row r="239" spans="1:7" x14ac:dyDescent="0.25">
      <c r="A239" s="174"/>
      <c r="B239" s="174"/>
      <c r="C239" s="191"/>
      <c r="D239" s="203"/>
      <c r="E239" s="174"/>
      <c r="F239" s="184"/>
      <c r="G239" s="184"/>
    </row>
    <row r="240" spans="1:7" x14ac:dyDescent="0.25">
      <c r="A240" s="174"/>
      <c r="B240" s="174"/>
      <c r="C240" s="191"/>
      <c r="D240" s="203"/>
      <c r="E240" s="174"/>
      <c r="F240" s="184"/>
      <c r="G240" s="184"/>
    </row>
    <row r="241" spans="1:7" x14ac:dyDescent="0.25">
      <c r="A241" s="174"/>
      <c r="B241" s="174"/>
      <c r="C241" s="191"/>
      <c r="D241" s="203"/>
      <c r="E241" s="174"/>
      <c r="F241" s="184"/>
      <c r="G241" s="184"/>
    </row>
    <row r="242" spans="1:7" x14ac:dyDescent="0.25">
      <c r="A242" s="174"/>
      <c r="B242" s="174"/>
      <c r="C242" s="191"/>
      <c r="D242" s="203"/>
      <c r="E242" s="174"/>
      <c r="F242" s="184"/>
      <c r="G242" s="184"/>
    </row>
    <row r="243" spans="1:7" x14ac:dyDescent="0.25">
      <c r="A243" s="174"/>
      <c r="B243" s="205"/>
      <c r="C243" s="191"/>
      <c r="D243" s="203"/>
      <c r="E243" s="174"/>
      <c r="F243" s="184"/>
      <c r="G243" s="184"/>
    </row>
    <row r="244" spans="1:7" x14ac:dyDescent="0.25">
      <c r="A244" s="174"/>
      <c r="B244" s="190"/>
      <c r="C244" s="191"/>
      <c r="D244" s="203"/>
      <c r="E244" s="174"/>
      <c r="F244" s="184"/>
      <c r="G244" s="184"/>
    </row>
    <row r="245" spans="1:7" x14ac:dyDescent="0.25">
      <c r="A245" s="174"/>
      <c r="B245" s="190"/>
      <c r="C245" s="191"/>
      <c r="D245" s="203"/>
      <c r="E245" s="174"/>
      <c r="F245" s="184"/>
      <c r="G245" s="184"/>
    </row>
    <row r="246" spans="1:7" x14ac:dyDescent="0.25">
      <c r="A246" s="174"/>
      <c r="B246" s="190"/>
      <c r="C246" s="191"/>
      <c r="D246" s="203"/>
      <c r="E246" s="174"/>
      <c r="F246" s="184"/>
      <c r="G246" s="184"/>
    </row>
    <row r="247" spans="1:7" x14ac:dyDescent="0.25">
      <c r="A247" s="174"/>
      <c r="B247" s="190"/>
      <c r="C247" s="191"/>
      <c r="D247" s="203"/>
      <c r="E247" s="174"/>
      <c r="F247" s="184"/>
      <c r="G247" s="184"/>
    </row>
    <row r="248" spans="1:7" x14ac:dyDescent="0.25">
      <c r="A248" s="174"/>
      <c r="B248" s="190"/>
      <c r="C248" s="191"/>
      <c r="D248" s="203"/>
      <c r="E248" s="174"/>
      <c r="F248" s="184"/>
      <c r="G248" s="184"/>
    </row>
    <row r="249" spans="1:7" x14ac:dyDescent="0.25">
      <c r="A249" s="174"/>
      <c r="B249" s="190"/>
      <c r="C249" s="191"/>
      <c r="D249" s="203"/>
      <c r="E249" s="174"/>
      <c r="F249" s="184"/>
      <c r="G249" s="184"/>
    </row>
    <row r="250" spans="1:7" x14ac:dyDescent="0.25">
      <c r="A250" s="174"/>
      <c r="B250" s="190"/>
      <c r="C250" s="174"/>
      <c r="D250" s="174"/>
      <c r="E250" s="174"/>
      <c r="F250" s="209"/>
      <c r="G250" s="209"/>
    </row>
    <row r="251" spans="1:7" x14ac:dyDescent="0.25">
      <c r="A251" s="174"/>
      <c r="B251" s="190"/>
      <c r="C251" s="174"/>
      <c r="D251" s="174"/>
      <c r="E251" s="174"/>
      <c r="F251" s="209"/>
      <c r="G251" s="209"/>
    </row>
    <row r="252" spans="1:7" x14ac:dyDescent="0.25">
      <c r="A252" s="174"/>
      <c r="B252" s="190"/>
      <c r="C252" s="174"/>
      <c r="D252" s="174"/>
      <c r="E252" s="174"/>
      <c r="F252" s="209"/>
      <c r="G252" s="209"/>
    </row>
    <row r="253" spans="1:7" x14ac:dyDescent="0.25">
      <c r="A253" s="183"/>
      <c r="B253" s="183"/>
      <c r="C253" s="183"/>
      <c r="D253" s="183"/>
      <c r="E253" s="183"/>
      <c r="F253" s="183"/>
      <c r="G253" s="183"/>
    </row>
    <row r="254" spans="1:7" x14ac:dyDescent="0.25">
      <c r="A254" s="174"/>
      <c r="B254" s="174"/>
      <c r="C254" s="193"/>
      <c r="D254" s="174"/>
      <c r="E254" s="204"/>
      <c r="F254" s="204"/>
      <c r="G254" s="204"/>
    </row>
    <row r="255" spans="1:7" x14ac:dyDescent="0.25">
      <c r="A255" s="174"/>
      <c r="B255" s="174"/>
      <c r="C255" s="193"/>
      <c r="D255" s="174"/>
      <c r="E255" s="204"/>
      <c r="F255" s="204"/>
      <c r="G255" s="168"/>
    </row>
    <row r="256" spans="1:7" x14ac:dyDescent="0.25">
      <c r="A256" s="174"/>
      <c r="B256" s="174"/>
      <c r="C256" s="193"/>
      <c r="D256" s="174"/>
      <c r="E256" s="204"/>
      <c r="F256" s="204"/>
      <c r="G256" s="168"/>
    </row>
    <row r="257" spans="1:7" x14ac:dyDescent="0.25">
      <c r="A257" s="174"/>
      <c r="B257" s="185"/>
      <c r="C257" s="193"/>
      <c r="D257" s="187"/>
      <c r="E257" s="187"/>
      <c r="F257" s="213"/>
      <c r="G257" s="213"/>
    </row>
    <row r="258" spans="1:7" x14ac:dyDescent="0.25">
      <c r="A258" s="174"/>
      <c r="B258" s="174"/>
      <c r="C258" s="193"/>
      <c r="D258" s="174"/>
      <c r="E258" s="204"/>
      <c r="F258" s="204"/>
      <c r="G258" s="168"/>
    </row>
    <row r="259" spans="1:7" x14ac:dyDescent="0.25">
      <c r="A259" s="174"/>
      <c r="B259" s="190"/>
      <c r="C259" s="193"/>
      <c r="D259" s="174"/>
      <c r="E259" s="204"/>
      <c r="F259" s="204"/>
      <c r="G259" s="168"/>
    </row>
    <row r="260" spans="1:7" x14ac:dyDescent="0.25">
      <c r="A260" s="174"/>
      <c r="B260" s="190"/>
      <c r="C260" s="210"/>
      <c r="D260" s="174"/>
      <c r="E260" s="204"/>
      <c r="F260" s="204"/>
      <c r="G260" s="168"/>
    </row>
    <row r="261" spans="1:7" x14ac:dyDescent="0.25">
      <c r="A261" s="174"/>
      <c r="B261" s="190"/>
      <c r="C261" s="193"/>
      <c r="D261" s="174"/>
      <c r="E261" s="204"/>
      <c r="F261" s="204"/>
      <c r="G261" s="168"/>
    </row>
    <row r="262" spans="1:7" x14ac:dyDescent="0.25">
      <c r="A262" s="174"/>
      <c r="B262" s="190"/>
      <c r="C262" s="193"/>
      <c r="D262" s="174"/>
      <c r="E262" s="204"/>
      <c r="F262" s="204"/>
      <c r="G262" s="168"/>
    </row>
    <row r="263" spans="1:7" x14ac:dyDescent="0.25">
      <c r="A263" s="174"/>
      <c r="B263" s="190"/>
      <c r="C263" s="193"/>
      <c r="D263" s="174"/>
      <c r="E263" s="204"/>
      <c r="F263" s="204"/>
      <c r="G263" s="168"/>
    </row>
    <row r="264" spans="1:7" x14ac:dyDescent="0.25">
      <c r="A264" s="174"/>
      <c r="B264" s="190"/>
      <c r="C264" s="193"/>
      <c r="D264" s="174"/>
      <c r="E264" s="204"/>
      <c r="F264" s="204"/>
      <c r="G264" s="168"/>
    </row>
    <row r="265" spans="1:7" x14ac:dyDescent="0.25">
      <c r="A265" s="174"/>
      <c r="B265" s="190"/>
      <c r="C265" s="193"/>
      <c r="D265" s="174"/>
      <c r="E265" s="204"/>
      <c r="F265" s="204"/>
      <c r="G265" s="168"/>
    </row>
    <row r="266" spans="1:7" x14ac:dyDescent="0.25">
      <c r="A266" s="174"/>
      <c r="B266" s="190"/>
      <c r="C266" s="193"/>
      <c r="D266" s="174"/>
      <c r="E266" s="204"/>
      <c r="F266" s="204"/>
      <c r="G266" s="168"/>
    </row>
    <row r="267" spans="1:7" x14ac:dyDescent="0.25">
      <c r="A267" s="174"/>
      <c r="B267" s="190"/>
      <c r="C267" s="193"/>
      <c r="D267" s="174"/>
      <c r="E267" s="204"/>
      <c r="F267" s="204"/>
      <c r="G267" s="168"/>
    </row>
    <row r="268" spans="1:7" x14ac:dyDescent="0.25">
      <c r="A268" s="174"/>
      <c r="B268" s="190"/>
      <c r="C268" s="193"/>
      <c r="D268" s="174"/>
      <c r="E268" s="204"/>
      <c r="F268" s="204"/>
      <c r="G268" s="168"/>
    </row>
    <row r="269" spans="1:7" x14ac:dyDescent="0.25">
      <c r="A269" s="174"/>
      <c r="B269" s="190"/>
      <c r="C269" s="193"/>
      <c r="D269" s="174"/>
      <c r="E269" s="204"/>
      <c r="F269" s="204"/>
      <c r="G269" s="168"/>
    </row>
    <row r="270" spans="1:7" x14ac:dyDescent="0.25">
      <c r="A270" s="183"/>
      <c r="B270" s="183"/>
      <c r="C270" s="183"/>
      <c r="D270" s="183"/>
      <c r="E270" s="183"/>
      <c r="F270" s="183"/>
      <c r="G270" s="183"/>
    </row>
    <row r="271" spans="1:7" x14ac:dyDescent="0.25">
      <c r="A271" s="174"/>
      <c r="B271" s="174"/>
      <c r="C271" s="193"/>
      <c r="D271" s="174"/>
      <c r="E271" s="168"/>
      <c r="F271" s="168"/>
      <c r="G271" s="168"/>
    </row>
    <row r="272" spans="1:7" x14ac:dyDescent="0.25">
      <c r="A272" s="174"/>
      <c r="B272" s="174"/>
      <c r="C272" s="193"/>
      <c r="D272" s="174"/>
      <c r="E272" s="168"/>
      <c r="F272" s="168"/>
      <c r="G272" s="168"/>
    </row>
    <row r="273" spans="1:7" x14ac:dyDescent="0.25">
      <c r="A273" s="174"/>
      <c r="B273" s="174"/>
      <c r="C273" s="193"/>
      <c r="D273" s="174"/>
      <c r="E273" s="168"/>
      <c r="F273" s="168"/>
      <c r="G273" s="168"/>
    </row>
    <row r="274" spans="1:7" x14ac:dyDescent="0.25">
      <c r="A274" s="174"/>
      <c r="B274" s="174"/>
      <c r="C274" s="193"/>
      <c r="D274" s="174"/>
      <c r="E274" s="168"/>
      <c r="F274" s="168"/>
      <c r="G274" s="168"/>
    </row>
    <row r="275" spans="1:7" x14ac:dyDescent="0.25">
      <c r="A275" s="174"/>
      <c r="B275" s="174"/>
      <c r="C275" s="193"/>
      <c r="D275" s="174"/>
      <c r="E275" s="168"/>
      <c r="F275" s="168"/>
      <c r="G275" s="168"/>
    </row>
    <row r="276" spans="1:7" x14ac:dyDescent="0.25">
      <c r="A276" s="174"/>
      <c r="B276" s="174"/>
      <c r="C276" s="193"/>
      <c r="D276" s="174"/>
      <c r="E276" s="168"/>
      <c r="F276" s="168"/>
      <c r="G276" s="168"/>
    </row>
    <row r="277" spans="1:7" x14ac:dyDescent="0.25">
      <c r="A277" s="183"/>
      <c r="B277" s="183"/>
      <c r="C277" s="183"/>
      <c r="D277" s="183"/>
      <c r="E277" s="183"/>
      <c r="F277" s="183"/>
      <c r="G277" s="183"/>
    </row>
    <row r="278" spans="1:7" x14ac:dyDescent="0.25">
      <c r="A278" s="174"/>
      <c r="B278" s="185"/>
      <c r="C278" s="174"/>
      <c r="D278" s="174"/>
      <c r="E278" s="192"/>
      <c r="F278" s="192"/>
      <c r="G278" s="192"/>
    </row>
    <row r="279" spans="1:7" x14ac:dyDescent="0.25">
      <c r="A279" s="174"/>
      <c r="B279" s="185"/>
      <c r="C279" s="174"/>
      <c r="D279" s="174"/>
      <c r="E279" s="192"/>
      <c r="F279" s="192"/>
      <c r="G279" s="192"/>
    </row>
    <row r="280" spans="1:7" x14ac:dyDescent="0.25">
      <c r="A280" s="174"/>
      <c r="B280" s="185"/>
      <c r="C280" s="174"/>
      <c r="D280" s="174"/>
      <c r="E280" s="192"/>
      <c r="F280" s="192"/>
      <c r="G280" s="192"/>
    </row>
    <row r="281" spans="1:7" x14ac:dyDescent="0.25">
      <c r="A281" s="174"/>
      <c r="B281" s="185"/>
      <c r="C281" s="174"/>
      <c r="D281" s="174"/>
      <c r="E281" s="192"/>
      <c r="F281" s="192"/>
      <c r="G281" s="192"/>
    </row>
    <row r="282" spans="1:7" x14ac:dyDescent="0.25">
      <c r="A282" s="174"/>
      <c r="B282" s="185"/>
      <c r="C282" s="174"/>
      <c r="D282" s="174"/>
      <c r="E282" s="192"/>
      <c r="F282" s="192"/>
      <c r="G282" s="192"/>
    </row>
    <row r="283" spans="1:7" x14ac:dyDescent="0.25">
      <c r="A283" s="174"/>
      <c r="B283" s="185"/>
      <c r="C283" s="174"/>
      <c r="D283" s="174"/>
      <c r="E283" s="192"/>
      <c r="F283" s="192"/>
      <c r="G283" s="192"/>
    </row>
    <row r="284" spans="1:7" x14ac:dyDescent="0.25">
      <c r="A284" s="174"/>
      <c r="B284" s="185"/>
      <c r="C284" s="174"/>
      <c r="D284" s="174"/>
      <c r="E284" s="192"/>
      <c r="F284" s="192"/>
      <c r="G284" s="192"/>
    </row>
    <row r="285" spans="1:7" x14ac:dyDescent="0.25">
      <c r="A285" s="174"/>
      <c r="B285" s="185"/>
      <c r="C285" s="174"/>
      <c r="D285" s="174"/>
      <c r="E285" s="192"/>
      <c r="F285" s="192"/>
      <c r="G285" s="192"/>
    </row>
    <row r="286" spans="1:7" x14ac:dyDescent="0.25">
      <c r="A286" s="174"/>
      <c r="B286" s="185"/>
      <c r="C286" s="174"/>
      <c r="D286" s="174"/>
      <c r="E286" s="192"/>
      <c r="F286" s="192"/>
      <c r="G286" s="192"/>
    </row>
    <row r="287" spans="1:7" x14ac:dyDescent="0.25">
      <c r="A287" s="174"/>
      <c r="B287" s="185"/>
      <c r="C287" s="174"/>
      <c r="D287" s="174"/>
      <c r="E287" s="192"/>
      <c r="F287" s="192"/>
      <c r="G287" s="192"/>
    </row>
    <row r="288" spans="1:7" x14ac:dyDescent="0.25">
      <c r="A288" s="174"/>
      <c r="B288" s="185"/>
      <c r="C288" s="174"/>
      <c r="D288" s="174"/>
      <c r="E288" s="192"/>
      <c r="F288" s="192"/>
      <c r="G288" s="192"/>
    </row>
    <row r="289" spans="1:7" x14ac:dyDescent="0.25">
      <c r="A289" s="174"/>
      <c r="B289" s="185"/>
      <c r="C289" s="174"/>
      <c r="D289" s="174"/>
      <c r="E289" s="192"/>
      <c r="F289" s="192"/>
      <c r="G289" s="192"/>
    </row>
    <row r="290" spans="1:7" x14ac:dyDescent="0.25">
      <c r="A290" s="174"/>
      <c r="B290" s="185"/>
      <c r="C290" s="174"/>
      <c r="D290" s="174"/>
      <c r="E290" s="192"/>
      <c r="F290" s="192"/>
      <c r="G290" s="192"/>
    </row>
    <row r="291" spans="1:7" x14ac:dyDescent="0.25">
      <c r="A291" s="174"/>
      <c r="B291" s="185"/>
      <c r="C291" s="174"/>
      <c r="D291" s="174"/>
      <c r="E291" s="192"/>
      <c r="F291" s="192"/>
      <c r="G291" s="192"/>
    </row>
    <row r="292" spans="1:7" x14ac:dyDescent="0.25">
      <c r="A292" s="174"/>
      <c r="B292" s="185"/>
      <c r="C292" s="174"/>
      <c r="D292" s="174"/>
      <c r="E292" s="192"/>
      <c r="F292" s="192"/>
      <c r="G292" s="192"/>
    </row>
    <row r="293" spans="1:7" x14ac:dyDescent="0.25">
      <c r="A293" s="174"/>
      <c r="B293" s="185"/>
      <c r="C293" s="174"/>
      <c r="D293" s="174"/>
      <c r="E293" s="192"/>
      <c r="F293" s="192"/>
      <c r="G293" s="192"/>
    </row>
    <row r="294" spans="1:7" x14ac:dyDescent="0.25">
      <c r="A294" s="174"/>
      <c r="B294" s="185"/>
      <c r="C294" s="174"/>
      <c r="D294" s="174"/>
      <c r="E294" s="192"/>
      <c r="F294" s="192"/>
      <c r="G294" s="192"/>
    </row>
    <row r="295" spans="1:7" x14ac:dyDescent="0.25">
      <c r="A295" s="174"/>
      <c r="B295" s="185"/>
      <c r="C295" s="174"/>
      <c r="D295" s="174"/>
      <c r="E295" s="192"/>
      <c r="F295" s="192"/>
      <c r="G295" s="192"/>
    </row>
    <row r="296" spans="1:7" x14ac:dyDescent="0.25">
      <c r="A296" s="174"/>
      <c r="B296" s="185"/>
      <c r="C296" s="174"/>
      <c r="D296" s="174"/>
      <c r="E296" s="192"/>
      <c r="F296" s="192"/>
      <c r="G296" s="192"/>
    </row>
    <row r="297" spans="1:7" x14ac:dyDescent="0.25">
      <c r="A297" s="174"/>
      <c r="B297" s="185"/>
      <c r="C297" s="174"/>
      <c r="D297" s="174"/>
      <c r="E297" s="192"/>
      <c r="F297" s="192"/>
      <c r="G297" s="192"/>
    </row>
    <row r="298" spans="1:7" x14ac:dyDescent="0.25">
      <c r="A298" s="174"/>
      <c r="B298" s="185"/>
      <c r="C298" s="174"/>
      <c r="D298" s="174"/>
      <c r="E298" s="192"/>
      <c r="F298" s="192"/>
      <c r="G298" s="192"/>
    </row>
    <row r="299" spans="1:7" x14ac:dyDescent="0.25">
      <c r="A299" s="174"/>
      <c r="B299" s="185"/>
      <c r="C299" s="174"/>
      <c r="D299" s="174"/>
      <c r="E299" s="192"/>
      <c r="F299" s="192"/>
      <c r="G299" s="192"/>
    </row>
    <row r="300" spans="1:7" x14ac:dyDescent="0.25">
      <c r="A300" s="183"/>
      <c r="B300" s="183"/>
      <c r="C300" s="183"/>
      <c r="D300" s="183"/>
      <c r="E300" s="183"/>
      <c r="F300" s="183"/>
      <c r="G300" s="183"/>
    </row>
    <row r="301" spans="1:7" x14ac:dyDescent="0.25">
      <c r="A301" s="174"/>
      <c r="B301" s="185"/>
      <c r="C301" s="174"/>
      <c r="D301" s="174"/>
      <c r="E301" s="192"/>
      <c r="F301" s="192"/>
      <c r="G301" s="192"/>
    </row>
    <row r="302" spans="1:7" x14ac:dyDescent="0.25">
      <c r="A302" s="174"/>
      <c r="B302" s="185"/>
      <c r="C302" s="174"/>
      <c r="D302" s="174"/>
      <c r="E302" s="192"/>
      <c r="F302" s="192"/>
      <c r="G302" s="192"/>
    </row>
    <row r="303" spans="1:7" x14ac:dyDescent="0.25">
      <c r="A303" s="174"/>
      <c r="B303" s="185"/>
      <c r="C303" s="174"/>
      <c r="D303" s="174"/>
      <c r="E303" s="192"/>
      <c r="F303" s="192"/>
      <c r="G303" s="192"/>
    </row>
    <row r="304" spans="1:7" x14ac:dyDescent="0.25">
      <c r="A304" s="174"/>
      <c r="B304" s="185"/>
      <c r="C304" s="174"/>
      <c r="D304" s="174"/>
      <c r="E304" s="192"/>
      <c r="F304" s="192"/>
      <c r="G304" s="192"/>
    </row>
    <row r="305" spans="1:7" x14ac:dyDescent="0.25">
      <c r="A305" s="174"/>
      <c r="B305" s="185"/>
      <c r="C305" s="174"/>
      <c r="D305" s="174"/>
      <c r="E305" s="192"/>
      <c r="F305" s="192"/>
      <c r="G305" s="192"/>
    </row>
    <row r="306" spans="1:7" x14ac:dyDescent="0.25">
      <c r="A306" s="174"/>
      <c r="B306" s="185"/>
      <c r="C306" s="174"/>
      <c r="D306" s="174"/>
      <c r="E306" s="192"/>
      <c r="F306" s="192"/>
      <c r="G306" s="192"/>
    </row>
    <row r="307" spans="1:7" x14ac:dyDescent="0.25">
      <c r="A307" s="174"/>
      <c r="B307" s="185"/>
      <c r="C307" s="174"/>
      <c r="D307" s="174"/>
      <c r="E307" s="192"/>
      <c r="F307" s="192"/>
      <c r="G307" s="192"/>
    </row>
    <row r="308" spans="1:7" x14ac:dyDescent="0.25">
      <c r="A308" s="174"/>
      <c r="B308" s="185"/>
      <c r="C308" s="174"/>
      <c r="D308" s="174"/>
      <c r="E308" s="192"/>
      <c r="F308" s="192"/>
      <c r="G308" s="192"/>
    </row>
    <row r="309" spans="1:7" x14ac:dyDescent="0.25">
      <c r="A309" s="174"/>
      <c r="B309" s="185"/>
      <c r="C309" s="174"/>
      <c r="D309" s="174"/>
      <c r="E309" s="192"/>
      <c r="F309" s="192"/>
      <c r="G309" s="192"/>
    </row>
    <row r="310" spans="1:7" x14ac:dyDescent="0.25">
      <c r="A310" s="174"/>
      <c r="B310" s="185"/>
      <c r="C310" s="174"/>
      <c r="D310" s="174"/>
      <c r="E310" s="192"/>
      <c r="F310" s="192"/>
      <c r="G310" s="192"/>
    </row>
    <row r="311" spans="1:7" x14ac:dyDescent="0.25">
      <c r="A311" s="174"/>
      <c r="B311" s="185"/>
      <c r="C311" s="174"/>
      <c r="D311" s="174"/>
      <c r="E311" s="192"/>
      <c r="F311" s="192"/>
      <c r="G311" s="192"/>
    </row>
    <row r="312" spans="1:7" x14ac:dyDescent="0.25">
      <c r="A312" s="174"/>
      <c r="B312" s="185"/>
      <c r="C312" s="174"/>
      <c r="D312" s="174"/>
      <c r="E312" s="192"/>
      <c r="F312" s="192"/>
      <c r="G312" s="192"/>
    </row>
    <row r="313" spans="1:7" x14ac:dyDescent="0.25">
      <c r="A313" s="174"/>
      <c r="B313" s="185"/>
      <c r="C313" s="174"/>
      <c r="D313" s="174"/>
      <c r="E313" s="192"/>
      <c r="F313" s="192"/>
      <c r="G313" s="192"/>
    </row>
    <row r="314" spans="1:7" x14ac:dyDescent="0.25">
      <c r="A314" s="183"/>
      <c r="B314" s="183"/>
      <c r="C314" s="183"/>
      <c r="D314" s="183"/>
      <c r="E314" s="183"/>
      <c r="F314" s="183"/>
      <c r="G314" s="183"/>
    </row>
    <row r="315" spans="1:7" x14ac:dyDescent="0.25">
      <c r="A315" s="174"/>
      <c r="B315" s="185"/>
      <c r="C315" s="174"/>
      <c r="D315" s="174"/>
      <c r="E315" s="192"/>
      <c r="F315" s="192"/>
      <c r="G315" s="192"/>
    </row>
    <row r="316" spans="1:7" x14ac:dyDescent="0.25">
      <c r="A316" s="174"/>
      <c r="B316" s="211"/>
      <c r="C316" s="174"/>
      <c r="D316" s="174"/>
      <c r="E316" s="192"/>
      <c r="F316" s="192"/>
      <c r="G316" s="192"/>
    </row>
    <row r="317" spans="1:7" x14ac:dyDescent="0.25">
      <c r="A317" s="174"/>
      <c r="B317" s="185"/>
      <c r="C317" s="174"/>
      <c r="D317" s="174"/>
      <c r="E317" s="192"/>
      <c r="F317" s="192"/>
      <c r="G317" s="192"/>
    </row>
    <row r="318" spans="1:7" x14ac:dyDescent="0.25">
      <c r="A318" s="174"/>
      <c r="B318" s="185"/>
      <c r="C318" s="174"/>
      <c r="D318" s="174"/>
      <c r="E318" s="192"/>
      <c r="F318" s="192"/>
      <c r="G318" s="192"/>
    </row>
    <row r="319" spans="1:7" x14ac:dyDescent="0.25">
      <c r="A319" s="174"/>
      <c r="B319" s="185"/>
      <c r="C319" s="174"/>
      <c r="D319" s="174"/>
      <c r="E319" s="192"/>
      <c r="F319" s="192"/>
      <c r="G319" s="192"/>
    </row>
    <row r="320" spans="1:7" x14ac:dyDescent="0.25">
      <c r="A320" s="174"/>
      <c r="B320" s="185"/>
      <c r="C320" s="174"/>
      <c r="D320" s="174"/>
      <c r="E320" s="192"/>
      <c r="F320" s="192"/>
      <c r="G320" s="192"/>
    </row>
    <row r="321" spans="1:7" x14ac:dyDescent="0.25">
      <c r="A321" s="174"/>
      <c r="B321" s="185"/>
      <c r="C321" s="174"/>
      <c r="D321" s="174"/>
      <c r="E321" s="192"/>
      <c r="F321" s="192"/>
      <c r="G321" s="192"/>
    </row>
    <row r="322" spans="1:7" x14ac:dyDescent="0.25">
      <c r="A322" s="174"/>
      <c r="B322" s="185"/>
      <c r="C322" s="174"/>
      <c r="D322" s="174"/>
      <c r="E322" s="192"/>
      <c r="F322" s="192"/>
      <c r="G322" s="192"/>
    </row>
    <row r="323" spans="1:7" x14ac:dyDescent="0.25">
      <c r="A323" s="174"/>
      <c r="B323" s="185"/>
      <c r="C323" s="174"/>
      <c r="D323" s="174"/>
      <c r="E323" s="192"/>
      <c r="F323" s="192"/>
      <c r="G323" s="192"/>
    </row>
    <row r="324" spans="1:7" x14ac:dyDescent="0.25">
      <c r="A324" s="183"/>
      <c r="B324" s="183"/>
      <c r="C324" s="183"/>
      <c r="D324" s="183"/>
      <c r="E324" s="183"/>
      <c r="F324" s="183"/>
      <c r="G324" s="183"/>
    </row>
    <row r="325" spans="1:7" x14ac:dyDescent="0.25">
      <c r="A325" s="174"/>
      <c r="B325" s="185"/>
      <c r="C325" s="174"/>
      <c r="D325" s="174"/>
      <c r="E325" s="192"/>
      <c r="F325" s="192"/>
      <c r="G325" s="192"/>
    </row>
    <row r="326" spans="1:7" x14ac:dyDescent="0.25">
      <c r="A326" s="174"/>
      <c r="B326" s="211"/>
      <c r="C326" s="174"/>
      <c r="D326" s="174"/>
      <c r="E326" s="192"/>
      <c r="F326" s="192"/>
      <c r="G326" s="192"/>
    </row>
    <row r="327" spans="1:7" x14ac:dyDescent="0.25">
      <c r="A327" s="174"/>
      <c r="B327" s="185"/>
      <c r="C327" s="174"/>
      <c r="D327" s="174"/>
      <c r="E327" s="192"/>
      <c r="F327" s="192"/>
      <c r="G327" s="192"/>
    </row>
    <row r="328" spans="1:7" x14ac:dyDescent="0.25">
      <c r="A328" s="174"/>
      <c r="B328" s="174"/>
      <c r="C328" s="174"/>
      <c r="D328" s="174"/>
      <c r="E328" s="192"/>
      <c r="F328" s="192"/>
      <c r="G328" s="192"/>
    </row>
    <row r="329" spans="1:7" x14ac:dyDescent="0.25">
      <c r="A329" s="174"/>
      <c r="B329" s="185"/>
      <c r="C329" s="174"/>
      <c r="D329" s="174"/>
      <c r="E329" s="192"/>
      <c r="F329" s="192"/>
      <c r="G329" s="192"/>
    </row>
    <row r="330" spans="1:7" x14ac:dyDescent="0.25">
      <c r="A330" s="174"/>
      <c r="B330" s="174"/>
      <c r="C330" s="193"/>
      <c r="D330" s="174"/>
      <c r="E330" s="168"/>
      <c r="F330" s="168"/>
      <c r="G330" s="168"/>
    </row>
    <row r="331" spans="1:7" x14ac:dyDescent="0.25">
      <c r="A331" s="174"/>
      <c r="B331" s="174"/>
      <c r="C331" s="193"/>
      <c r="D331" s="174"/>
      <c r="E331" s="168"/>
      <c r="F331" s="168"/>
      <c r="G331" s="168"/>
    </row>
    <row r="332" spans="1:7" x14ac:dyDescent="0.25">
      <c r="A332" s="174"/>
      <c r="B332" s="174"/>
      <c r="C332" s="193"/>
      <c r="D332" s="174"/>
      <c r="E332" s="168"/>
      <c r="F332" s="168"/>
      <c r="G332" s="168"/>
    </row>
    <row r="333" spans="1:7" x14ac:dyDescent="0.25">
      <c r="A333" s="174"/>
      <c r="B333" s="174"/>
      <c r="C333" s="193"/>
      <c r="D333" s="174"/>
      <c r="E333" s="168"/>
      <c r="F333" s="168"/>
      <c r="G333" s="168"/>
    </row>
    <row r="334" spans="1:7" x14ac:dyDescent="0.25">
      <c r="A334" s="174"/>
      <c r="B334" s="174"/>
      <c r="C334" s="193"/>
      <c r="D334" s="174"/>
      <c r="E334" s="168"/>
      <c r="F334" s="168"/>
      <c r="G334" s="168"/>
    </row>
    <row r="335" spans="1:7" x14ac:dyDescent="0.25">
      <c r="A335" s="174"/>
      <c r="B335" s="174"/>
      <c r="C335" s="193"/>
      <c r="D335" s="174"/>
      <c r="E335" s="168"/>
      <c r="F335" s="168"/>
      <c r="G335" s="168"/>
    </row>
    <row r="336" spans="1:7" x14ac:dyDescent="0.25">
      <c r="A336" s="174"/>
      <c r="B336" s="174"/>
      <c r="C336" s="193"/>
      <c r="D336" s="174"/>
      <c r="E336" s="168"/>
      <c r="F336" s="168"/>
      <c r="G336" s="168"/>
    </row>
    <row r="337" spans="1:7" x14ac:dyDescent="0.25">
      <c r="A337" s="174"/>
      <c r="B337" s="174"/>
      <c r="C337" s="193"/>
      <c r="D337" s="174"/>
      <c r="E337" s="168"/>
      <c r="F337" s="168"/>
      <c r="G337" s="168"/>
    </row>
    <row r="338" spans="1:7" x14ac:dyDescent="0.25">
      <c r="A338" s="174"/>
      <c r="B338" s="174"/>
      <c r="C338" s="193"/>
      <c r="D338" s="174"/>
      <c r="E338" s="168"/>
      <c r="F338" s="168"/>
      <c r="G338" s="168"/>
    </row>
    <row r="339" spans="1:7" x14ac:dyDescent="0.25">
      <c r="A339" s="174"/>
      <c r="B339" s="174"/>
      <c r="C339" s="193"/>
      <c r="D339" s="174"/>
      <c r="E339" s="168"/>
      <c r="F339" s="168"/>
      <c r="G339" s="168"/>
    </row>
    <row r="340" spans="1:7" x14ac:dyDescent="0.25">
      <c r="A340" s="174"/>
      <c r="B340" s="174"/>
      <c r="C340" s="193"/>
      <c r="D340" s="174"/>
      <c r="E340" s="168"/>
      <c r="F340" s="168"/>
      <c r="G340" s="168"/>
    </row>
    <row r="341" spans="1:7" x14ac:dyDescent="0.25">
      <c r="A341" s="174"/>
      <c r="B341" s="174"/>
      <c r="C341" s="193"/>
      <c r="D341" s="174"/>
      <c r="E341" s="168"/>
      <c r="F341" s="168"/>
      <c r="G341" s="168"/>
    </row>
    <row r="342" spans="1:7" x14ac:dyDescent="0.25">
      <c r="A342" s="174"/>
      <c r="B342" s="174"/>
      <c r="C342" s="193"/>
      <c r="D342" s="174"/>
      <c r="E342" s="168"/>
      <c r="F342" s="168"/>
      <c r="G342" s="168"/>
    </row>
    <row r="343" spans="1:7" x14ac:dyDescent="0.25">
      <c r="A343" s="174"/>
      <c r="B343" s="174"/>
      <c r="C343" s="193"/>
      <c r="D343" s="174"/>
      <c r="E343" s="168"/>
      <c r="F343" s="168"/>
      <c r="G343" s="168"/>
    </row>
    <row r="344" spans="1:7" x14ac:dyDescent="0.25">
      <c r="A344" s="174"/>
      <c r="B344" s="174"/>
      <c r="C344" s="193"/>
      <c r="D344" s="174"/>
      <c r="E344" s="168"/>
      <c r="F344" s="168"/>
      <c r="G344" s="168"/>
    </row>
    <row r="345" spans="1:7" x14ac:dyDescent="0.25">
      <c r="A345" s="174"/>
      <c r="B345" s="174"/>
      <c r="C345" s="193"/>
      <c r="D345" s="174"/>
      <c r="E345" s="168"/>
      <c r="F345" s="168"/>
      <c r="G345" s="168"/>
    </row>
    <row r="346" spans="1:7" x14ac:dyDescent="0.25">
      <c r="A346" s="174"/>
      <c r="B346" s="174"/>
      <c r="C346" s="193"/>
      <c r="D346" s="174"/>
      <c r="E346" s="168"/>
      <c r="F346" s="168"/>
      <c r="G346" s="168"/>
    </row>
    <row r="347" spans="1:7" x14ac:dyDescent="0.25">
      <c r="A347" s="174"/>
      <c r="B347" s="174"/>
      <c r="C347" s="193"/>
      <c r="D347" s="174"/>
      <c r="E347" s="168"/>
      <c r="F347" s="168"/>
      <c r="G347" s="168"/>
    </row>
    <row r="348" spans="1:7" x14ac:dyDescent="0.25">
      <c r="A348" s="174"/>
      <c r="B348" s="174"/>
      <c r="C348" s="193"/>
      <c r="D348" s="174"/>
      <c r="E348" s="168"/>
      <c r="F348" s="168"/>
      <c r="G348" s="168"/>
    </row>
    <row r="349" spans="1:7" x14ac:dyDescent="0.25">
      <c r="A349" s="174"/>
      <c r="B349" s="174"/>
      <c r="C349" s="193"/>
      <c r="D349" s="174"/>
      <c r="E349" s="168"/>
      <c r="F349" s="168"/>
      <c r="G349" s="168"/>
    </row>
    <row r="350" spans="1:7" x14ac:dyDescent="0.25">
      <c r="A350" s="174"/>
      <c r="B350" s="174"/>
      <c r="C350" s="193"/>
      <c r="D350" s="174"/>
      <c r="E350" s="168"/>
      <c r="F350" s="168"/>
      <c r="G350" s="168"/>
    </row>
    <row r="351" spans="1:7" x14ac:dyDescent="0.25">
      <c r="A351" s="174"/>
      <c r="B351" s="174"/>
      <c r="C351" s="193"/>
      <c r="D351" s="174"/>
      <c r="E351" s="168"/>
      <c r="F351" s="168"/>
      <c r="G351" s="168"/>
    </row>
    <row r="352" spans="1:7" x14ac:dyDescent="0.25">
      <c r="A352" s="174"/>
      <c r="B352" s="174"/>
      <c r="C352" s="193"/>
      <c r="D352" s="174"/>
      <c r="E352" s="168"/>
      <c r="F352" s="168"/>
      <c r="G352" s="168"/>
    </row>
    <row r="353" spans="1:7" x14ac:dyDescent="0.25">
      <c r="A353" s="174"/>
      <c r="B353" s="174"/>
      <c r="C353" s="193"/>
      <c r="D353" s="174"/>
      <c r="E353" s="168"/>
      <c r="F353" s="168"/>
      <c r="G353" s="168"/>
    </row>
    <row r="354" spans="1:7" x14ac:dyDescent="0.25">
      <c r="A354" s="174"/>
      <c r="B354" s="174"/>
      <c r="C354" s="193"/>
      <c r="D354" s="174"/>
      <c r="E354" s="168"/>
      <c r="F354" s="168"/>
      <c r="G354" s="168"/>
    </row>
    <row r="355" spans="1:7" x14ac:dyDescent="0.25">
      <c r="A355" s="174"/>
      <c r="B355" s="174"/>
      <c r="C355" s="193"/>
      <c r="D355" s="174"/>
      <c r="E355" s="168"/>
      <c r="F355" s="168"/>
      <c r="G355" s="168"/>
    </row>
    <row r="356" spans="1:7" x14ac:dyDescent="0.25">
      <c r="A356" s="174"/>
      <c r="B356" s="174"/>
      <c r="C356" s="193"/>
      <c r="D356" s="174"/>
      <c r="E356" s="168"/>
      <c r="F356" s="168"/>
      <c r="G356" s="168"/>
    </row>
    <row r="357" spans="1:7" x14ac:dyDescent="0.25">
      <c r="A357" s="174"/>
      <c r="B357" s="174"/>
      <c r="C357" s="193"/>
      <c r="D357" s="174"/>
      <c r="E357" s="168"/>
      <c r="F357" s="168"/>
      <c r="G357" s="168"/>
    </row>
    <row r="358" spans="1:7" x14ac:dyDescent="0.25">
      <c r="A358" s="174"/>
      <c r="B358" s="174"/>
      <c r="C358" s="193"/>
      <c r="D358" s="174"/>
      <c r="E358" s="168"/>
      <c r="F358" s="168"/>
      <c r="G358" s="168"/>
    </row>
    <row r="359" spans="1:7" x14ac:dyDescent="0.25">
      <c r="A359" s="174"/>
      <c r="B359" s="174"/>
      <c r="C359" s="193"/>
      <c r="D359" s="174"/>
      <c r="E359" s="168"/>
      <c r="F359" s="168"/>
      <c r="G359" s="168"/>
    </row>
    <row r="360" spans="1:7" x14ac:dyDescent="0.25">
      <c r="A360" s="174"/>
      <c r="B360" s="174"/>
      <c r="C360" s="193"/>
      <c r="D360" s="174"/>
      <c r="E360" s="168"/>
      <c r="F360" s="168"/>
      <c r="G360" s="168"/>
    </row>
    <row r="361" spans="1:7" x14ac:dyDescent="0.25">
      <c r="A361" s="174"/>
      <c r="B361" s="174"/>
      <c r="C361" s="193"/>
      <c r="D361" s="174"/>
      <c r="E361" s="168"/>
      <c r="F361" s="168"/>
      <c r="G361" s="168"/>
    </row>
    <row r="362" spans="1:7" x14ac:dyDescent="0.25">
      <c r="A362" s="174"/>
      <c r="B362" s="174"/>
      <c r="C362" s="193"/>
      <c r="D362" s="174"/>
      <c r="E362" s="168"/>
      <c r="F362" s="168"/>
      <c r="G362" s="168"/>
    </row>
    <row r="363" spans="1:7" x14ac:dyDescent="0.25">
      <c r="A363" s="174"/>
      <c r="B363" s="174"/>
      <c r="C363" s="193"/>
      <c r="D363" s="174"/>
      <c r="E363" s="168"/>
      <c r="F363" s="168"/>
      <c r="G363" s="168"/>
    </row>
    <row r="364" spans="1:7" x14ac:dyDescent="0.25">
      <c r="A364" s="174"/>
      <c r="B364" s="174"/>
      <c r="C364" s="193"/>
      <c r="D364" s="174"/>
      <c r="E364" s="168"/>
      <c r="F364" s="168"/>
      <c r="G364" s="168"/>
    </row>
    <row r="365" spans="1:7" x14ac:dyDescent="0.25">
      <c r="A365" s="174"/>
      <c r="B365" s="174"/>
      <c r="C365" s="193"/>
      <c r="D365" s="174"/>
      <c r="E365" s="168"/>
      <c r="F365" s="168"/>
      <c r="G365" s="168"/>
    </row>
    <row r="366" spans="1:7" x14ac:dyDescent="0.25">
      <c r="A366" s="174"/>
      <c r="B366" s="174"/>
      <c r="C366" s="193"/>
      <c r="D366" s="174"/>
      <c r="E366" s="168"/>
      <c r="F366" s="168"/>
      <c r="G366" s="168"/>
    </row>
    <row r="367" spans="1:7" x14ac:dyDescent="0.25">
      <c r="A367" s="174"/>
      <c r="B367" s="174"/>
      <c r="C367" s="193"/>
      <c r="D367" s="174"/>
      <c r="E367" s="168"/>
      <c r="F367" s="168"/>
      <c r="G367" s="168"/>
    </row>
    <row r="368" spans="1:7" x14ac:dyDescent="0.25">
      <c r="A368" s="174"/>
      <c r="B368" s="174"/>
      <c r="C368" s="193"/>
      <c r="D368" s="174"/>
      <c r="E368" s="168"/>
      <c r="F368" s="168"/>
      <c r="G368" s="168"/>
    </row>
    <row r="369" spans="1:7" x14ac:dyDescent="0.25">
      <c r="A369" s="174"/>
      <c r="B369" s="174"/>
      <c r="C369" s="193"/>
      <c r="D369" s="174"/>
      <c r="E369" s="168"/>
      <c r="F369" s="168"/>
      <c r="G369" s="168"/>
    </row>
    <row r="370" spans="1:7" x14ac:dyDescent="0.25">
      <c r="A370" s="174"/>
      <c r="B370" s="174"/>
      <c r="C370" s="193"/>
      <c r="D370" s="174"/>
      <c r="E370" s="168"/>
      <c r="F370" s="168"/>
      <c r="G370" s="168"/>
    </row>
    <row r="371" spans="1:7" x14ac:dyDescent="0.25">
      <c r="A371" s="174"/>
      <c r="B371" s="174"/>
      <c r="C371" s="193"/>
      <c r="D371" s="174"/>
      <c r="E371" s="168"/>
      <c r="F371" s="168"/>
      <c r="G371" s="168"/>
    </row>
    <row r="372" spans="1:7" x14ac:dyDescent="0.25">
      <c r="A372" s="174"/>
      <c r="B372" s="174"/>
      <c r="C372" s="193"/>
      <c r="D372" s="174"/>
      <c r="E372" s="168"/>
      <c r="F372" s="168"/>
      <c r="G372" s="168"/>
    </row>
    <row r="373" spans="1:7" x14ac:dyDescent="0.25">
      <c r="A373" s="174"/>
      <c r="B373" s="174"/>
      <c r="C373" s="193"/>
      <c r="D373" s="174"/>
      <c r="E373" s="168"/>
      <c r="F373" s="168"/>
      <c r="G373" s="168"/>
    </row>
    <row r="374" spans="1:7" x14ac:dyDescent="0.25">
      <c r="A374" s="174"/>
      <c r="B374" s="174"/>
      <c r="C374" s="193"/>
      <c r="D374" s="174"/>
      <c r="E374" s="168"/>
      <c r="F374" s="168"/>
      <c r="G374" s="168"/>
    </row>
    <row r="375" spans="1:7" x14ac:dyDescent="0.25">
      <c r="A375" s="174"/>
      <c r="B375" s="174"/>
      <c r="C375" s="193"/>
      <c r="D375" s="174"/>
      <c r="E375" s="168"/>
      <c r="F375" s="168"/>
      <c r="G375" s="168"/>
    </row>
    <row r="376" spans="1:7" x14ac:dyDescent="0.25">
      <c r="A376" s="174"/>
      <c r="B376" s="174"/>
      <c r="C376" s="193"/>
      <c r="D376" s="174"/>
      <c r="E376" s="168"/>
      <c r="F376" s="168"/>
      <c r="G376" s="168"/>
    </row>
    <row r="377" spans="1:7" x14ac:dyDescent="0.25">
      <c r="A377" s="174"/>
      <c r="B377" s="174"/>
      <c r="C377" s="193"/>
      <c r="D377" s="174"/>
      <c r="E377" s="168"/>
      <c r="F377" s="168"/>
      <c r="G377" s="168"/>
    </row>
    <row r="378" spans="1:7" x14ac:dyDescent="0.25">
      <c r="A378" s="174"/>
      <c r="B378" s="174"/>
      <c r="C378" s="193"/>
      <c r="D378" s="174"/>
      <c r="E378" s="168"/>
      <c r="F378" s="168"/>
      <c r="G378" s="168"/>
    </row>
    <row r="379" spans="1:7" x14ac:dyDescent="0.25">
      <c r="A379" s="174"/>
      <c r="B379" s="174"/>
      <c r="C379" s="193"/>
      <c r="D379" s="174"/>
      <c r="E379" s="168"/>
      <c r="F379" s="168"/>
      <c r="G379" s="168"/>
    </row>
    <row r="380" spans="1:7" ht="18.75" x14ac:dyDescent="0.25">
      <c r="A380" s="199"/>
      <c r="B380" s="200"/>
      <c r="C380" s="199"/>
      <c r="D380" s="199"/>
      <c r="E380" s="199"/>
      <c r="F380" s="199"/>
      <c r="G380" s="199"/>
    </row>
    <row r="381" spans="1:7" x14ac:dyDescent="0.25">
      <c r="A381" s="183"/>
      <c r="B381" s="183"/>
      <c r="C381" s="183"/>
      <c r="D381" s="183"/>
      <c r="E381" s="183"/>
      <c r="F381" s="183"/>
      <c r="G381" s="183"/>
    </row>
    <row r="382" spans="1:7" x14ac:dyDescent="0.25">
      <c r="A382" s="174"/>
      <c r="B382" s="174"/>
      <c r="C382" s="191"/>
      <c r="D382" s="187"/>
      <c r="E382" s="187"/>
      <c r="F382" s="213"/>
      <c r="G382" s="213"/>
    </row>
    <row r="383" spans="1:7" x14ac:dyDescent="0.25">
      <c r="A383" s="187"/>
      <c r="B383" s="174"/>
      <c r="C383" s="174"/>
      <c r="D383" s="187"/>
      <c r="E383" s="187"/>
      <c r="F383" s="213"/>
      <c r="G383" s="213"/>
    </row>
    <row r="384" spans="1:7" x14ac:dyDescent="0.25">
      <c r="A384" s="174"/>
      <c r="B384" s="174"/>
      <c r="C384" s="174"/>
      <c r="D384" s="187"/>
      <c r="E384" s="187"/>
      <c r="F384" s="213"/>
      <c r="G384" s="213"/>
    </row>
    <row r="385" spans="1:7" x14ac:dyDescent="0.25">
      <c r="A385" s="174"/>
      <c r="B385" s="185"/>
      <c r="C385" s="191"/>
      <c r="D385" s="191"/>
      <c r="E385" s="187"/>
      <c r="F385" s="184"/>
      <c r="G385" s="184"/>
    </row>
    <row r="386" spans="1:7" x14ac:dyDescent="0.25">
      <c r="A386" s="174"/>
      <c r="B386" s="185"/>
      <c r="C386" s="191"/>
      <c r="D386" s="191"/>
      <c r="E386" s="187"/>
      <c r="F386" s="184"/>
      <c r="G386" s="184"/>
    </row>
    <row r="387" spans="1:7" x14ac:dyDescent="0.25">
      <c r="A387" s="174"/>
      <c r="B387" s="185"/>
      <c r="C387" s="191"/>
      <c r="D387" s="191"/>
      <c r="E387" s="187"/>
      <c r="F387" s="184"/>
      <c r="G387" s="184"/>
    </row>
    <row r="388" spans="1:7" x14ac:dyDescent="0.25">
      <c r="A388" s="174"/>
      <c r="B388" s="185"/>
      <c r="C388" s="191"/>
      <c r="D388" s="191"/>
      <c r="E388" s="187"/>
      <c r="F388" s="184"/>
      <c r="G388" s="184"/>
    </row>
    <row r="389" spans="1:7" x14ac:dyDescent="0.25">
      <c r="A389" s="174"/>
      <c r="B389" s="185"/>
      <c r="C389" s="191"/>
      <c r="D389" s="191"/>
      <c r="E389" s="187"/>
      <c r="F389" s="184"/>
      <c r="G389" s="184"/>
    </row>
    <row r="390" spans="1:7" x14ac:dyDescent="0.25">
      <c r="A390" s="174"/>
      <c r="B390" s="185"/>
      <c r="C390" s="191"/>
      <c r="D390" s="191"/>
      <c r="E390" s="187"/>
      <c r="F390" s="184"/>
      <c r="G390" s="184"/>
    </row>
    <row r="391" spans="1:7" x14ac:dyDescent="0.25">
      <c r="A391" s="174"/>
      <c r="B391" s="185"/>
      <c r="C391" s="191"/>
      <c r="D391" s="191"/>
      <c r="E391" s="187"/>
      <c r="F391" s="184"/>
      <c r="G391" s="184"/>
    </row>
    <row r="392" spans="1:7" x14ac:dyDescent="0.25">
      <c r="A392" s="174"/>
      <c r="B392" s="185"/>
      <c r="C392" s="191"/>
      <c r="D392" s="203"/>
      <c r="E392" s="187"/>
      <c r="F392" s="184"/>
      <c r="G392" s="184"/>
    </row>
    <row r="393" spans="1:7" x14ac:dyDescent="0.25">
      <c r="A393" s="174"/>
      <c r="B393" s="185"/>
      <c r="C393" s="191"/>
      <c r="D393" s="203"/>
      <c r="E393" s="187"/>
      <c r="F393" s="184"/>
      <c r="G393" s="184"/>
    </row>
    <row r="394" spans="1:7" x14ac:dyDescent="0.25">
      <c r="A394" s="174"/>
      <c r="B394" s="185"/>
      <c r="C394" s="191"/>
      <c r="D394" s="203"/>
      <c r="E394" s="185"/>
      <c r="F394" s="184"/>
      <c r="G394" s="184"/>
    </row>
    <row r="395" spans="1:7" x14ac:dyDescent="0.25">
      <c r="A395" s="174"/>
      <c r="B395" s="185"/>
      <c r="C395" s="191"/>
      <c r="D395" s="203"/>
      <c r="E395" s="185"/>
      <c r="F395" s="184"/>
      <c r="G395" s="184"/>
    </row>
    <row r="396" spans="1:7" x14ac:dyDescent="0.25">
      <c r="A396" s="174"/>
      <c r="B396" s="185"/>
      <c r="C396" s="191"/>
      <c r="D396" s="203"/>
      <c r="E396" s="185"/>
      <c r="F396" s="184"/>
      <c r="G396" s="184"/>
    </row>
    <row r="397" spans="1:7" x14ac:dyDescent="0.25">
      <c r="A397" s="174"/>
      <c r="B397" s="185"/>
      <c r="C397" s="191"/>
      <c r="D397" s="203"/>
      <c r="E397" s="185"/>
      <c r="F397" s="184"/>
      <c r="G397" s="184"/>
    </row>
    <row r="398" spans="1:7" x14ac:dyDescent="0.25">
      <c r="A398" s="174"/>
      <c r="B398" s="185"/>
      <c r="C398" s="191"/>
      <c r="D398" s="203"/>
      <c r="E398" s="185"/>
      <c r="F398" s="184"/>
      <c r="G398" s="184"/>
    </row>
    <row r="399" spans="1:7" x14ac:dyDescent="0.25">
      <c r="A399" s="174"/>
      <c r="B399" s="185"/>
      <c r="C399" s="191"/>
      <c r="D399" s="203"/>
      <c r="E399" s="185"/>
      <c r="F399" s="184"/>
      <c r="G399" s="184"/>
    </row>
    <row r="400" spans="1:7" x14ac:dyDescent="0.25">
      <c r="A400" s="174"/>
      <c r="B400" s="185"/>
      <c r="C400" s="191"/>
      <c r="D400" s="203"/>
      <c r="E400" s="174"/>
      <c r="F400" s="184"/>
      <c r="G400" s="184"/>
    </row>
    <row r="401" spans="1:7" x14ac:dyDescent="0.25">
      <c r="A401" s="174"/>
      <c r="B401" s="185"/>
      <c r="C401" s="191"/>
      <c r="D401" s="203"/>
      <c r="E401" s="204"/>
      <c r="F401" s="184"/>
      <c r="G401" s="184"/>
    </row>
    <row r="402" spans="1:7" x14ac:dyDescent="0.25">
      <c r="A402" s="174"/>
      <c r="B402" s="185"/>
      <c r="C402" s="191"/>
      <c r="D402" s="203"/>
      <c r="E402" s="204"/>
      <c r="F402" s="184"/>
      <c r="G402" s="184"/>
    </row>
    <row r="403" spans="1:7" x14ac:dyDescent="0.25">
      <c r="A403" s="174"/>
      <c r="B403" s="185"/>
      <c r="C403" s="191"/>
      <c r="D403" s="203"/>
      <c r="E403" s="204"/>
      <c r="F403" s="184"/>
      <c r="G403" s="184"/>
    </row>
    <row r="404" spans="1:7" x14ac:dyDescent="0.25">
      <c r="A404" s="174"/>
      <c r="B404" s="185"/>
      <c r="C404" s="191"/>
      <c r="D404" s="203"/>
      <c r="E404" s="204"/>
      <c r="F404" s="184"/>
      <c r="G404" s="184"/>
    </row>
    <row r="405" spans="1:7" x14ac:dyDescent="0.25">
      <c r="A405" s="174"/>
      <c r="B405" s="185"/>
      <c r="C405" s="191"/>
      <c r="D405" s="203"/>
      <c r="E405" s="204"/>
      <c r="F405" s="184"/>
      <c r="G405" s="184"/>
    </row>
    <row r="406" spans="1:7" x14ac:dyDescent="0.25">
      <c r="A406" s="174"/>
      <c r="B406" s="185"/>
      <c r="C406" s="191"/>
      <c r="D406" s="203"/>
      <c r="E406" s="204"/>
      <c r="F406" s="184"/>
      <c r="G406" s="184"/>
    </row>
    <row r="407" spans="1:7" x14ac:dyDescent="0.25">
      <c r="A407" s="174"/>
      <c r="B407" s="185"/>
      <c r="C407" s="191"/>
      <c r="D407" s="203"/>
      <c r="E407" s="204"/>
      <c r="F407" s="184"/>
      <c r="G407" s="184"/>
    </row>
    <row r="408" spans="1:7" x14ac:dyDescent="0.25">
      <c r="A408" s="174"/>
      <c r="B408" s="185"/>
      <c r="C408" s="191"/>
      <c r="D408" s="203"/>
      <c r="E408" s="204"/>
      <c r="F408" s="184"/>
      <c r="G408" s="184"/>
    </row>
    <row r="409" spans="1:7" x14ac:dyDescent="0.25">
      <c r="A409" s="174"/>
      <c r="B409" s="205"/>
      <c r="C409" s="206"/>
      <c r="D409" s="207"/>
      <c r="E409" s="204"/>
      <c r="F409" s="208"/>
      <c r="G409" s="208"/>
    </row>
    <row r="410" spans="1:7" x14ac:dyDescent="0.25">
      <c r="A410" s="183"/>
      <c r="B410" s="183"/>
      <c r="C410" s="183"/>
      <c r="D410" s="183"/>
      <c r="E410" s="183"/>
      <c r="F410" s="183"/>
      <c r="G410" s="183"/>
    </row>
    <row r="411" spans="1:7" x14ac:dyDescent="0.25">
      <c r="A411" s="174"/>
      <c r="B411" s="174"/>
      <c r="C411" s="193"/>
      <c r="D411" s="174"/>
      <c r="E411" s="174"/>
      <c r="F411" s="174"/>
      <c r="G411" s="174"/>
    </row>
    <row r="412" spans="1:7" x14ac:dyDescent="0.25">
      <c r="A412" s="174"/>
      <c r="B412" s="174"/>
      <c r="C412" s="174"/>
      <c r="D412" s="174"/>
      <c r="E412" s="174"/>
      <c r="F412" s="174"/>
      <c r="G412" s="174"/>
    </row>
    <row r="413" spans="1:7" x14ac:dyDescent="0.25">
      <c r="A413" s="174"/>
      <c r="B413" s="185"/>
      <c r="C413" s="174"/>
      <c r="D413" s="174"/>
      <c r="E413" s="174"/>
      <c r="F413" s="174"/>
      <c r="G413" s="174"/>
    </row>
    <row r="414" spans="1:7" x14ac:dyDescent="0.25">
      <c r="A414" s="174"/>
      <c r="B414" s="174"/>
      <c r="C414" s="191"/>
      <c r="D414" s="203"/>
      <c r="E414" s="174"/>
      <c r="F414" s="184"/>
      <c r="G414" s="184"/>
    </row>
    <row r="415" spans="1:7" x14ac:dyDescent="0.25">
      <c r="A415" s="174"/>
      <c r="B415" s="174"/>
      <c r="C415" s="191"/>
      <c r="D415" s="203"/>
      <c r="E415" s="174"/>
      <c r="F415" s="184"/>
      <c r="G415" s="184"/>
    </row>
    <row r="416" spans="1:7" x14ac:dyDescent="0.25">
      <c r="A416" s="174"/>
      <c r="B416" s="174"/>
      <c r="C416" s="191"/>
      <c r="D416" s="203"/>
      <c r="E416" s="174"/>
      <c r="F416" s="184"/>
      <c r="G416" s="184"/>
    </row>
    <row r="417" spans="1:7" x14ac:dyDescent="0.25">
      <c r="A417" s="174"/>
      <c r="B417" s="174"/>
      <c r="C417" s="191"/>
      <c r="D417" s="203"/>
      <c r="E417" s="174"/>
      <c r="F417" s="184"/>
      <c r="G417" s="184"/>
    </row>
    <row r="418" spans="1:7" x14ac:dyDescent="0.25">
      <c r="A418" s="174"/>
      <c r="B418" s="174"/>
      <c r="C418" s="191"/>
      <c r="D418" s="203"/>
      <c r="E418" s="174"/>
      <c r="F418" s="184"/>
      <c r="G418" s="184"/>
    </row>
    <row r="419" spans="1:7" x14ac:dyDescent="0.25">
      <c r="A419" s="174"/>
      <c r="B419" s="174"/>
      <c r="C419" s="191"/>
      <c r="D419" s="203"/>
      <c r="E419" s="174"/>
      <c r="F419" s="184"/>
      <c r="G419" s="184"/>
    </row>
    <row r="420" spans="1:7" x14ac:dyDescent="0.25">
      <c r="A420" s="174"/>
      <c r="B420" s="174"/>
      <c r="C420" s="191"/>
      <c r="D420" s="203"/>
      <c r="E420" s="174"/>
      <c r="F420" s="184"/>
      <c r="G420" s="184"/>
    </row>
    <row r="421" spans="1:7" x14ac:dyDescent="0.25">
      <c r="A421" s="174"/>
      <c r="B421" s="174"/>
      <c r="C421" s="191"/>
      <c r="D421" s="203"/>
      <c r="E421" s="174"/>
      <c r="F421" s="184"/>
      <c r="G421" s="184"/>
    </row>
    <row r="422" spans="1:7" x14ac:dyDescent="0.25">
      <c r="A422" s="174"/>
      <c r="B422" s="205"/>
      <c r="C422" s="191"/>
      <c r="D422" s="203"/>
      <c r="E422" s="174"/>
      <c r="F422" s="193"/>
      <c r="G422" s="193"/>
    </row>
    <row r="423" spans="1:7" x14ac:dyDescent="0.25">
      <c r="A423" s="174"/>
      <c r="B423" s="190"/>
      <c r="C423" s="191"/>
      <c r="D423" s="203"/>
      <c r="E423" s="174"/>
      <c r="F423" s="184"/>
      <c r="G423" s="184"/>
    </row>
    <row r="424" spans="1:7" x14ac:dyDescent="0.25">
      <c r="A424" s="174"/>
      <c r="B424" s="190"/>
      <c r="C424" s="191"/>
      <c r="D424" s="203"/>
      <c r="E424" s="174"/>
      <c r="F424" s="184"/>
      <c r="G424" s="184"/>
    </row>
    <row r="425" spans="1:7" x14ac:dyDescent="0.25">
      <c r="A425" s="174"/>
      <c r="B425" s="190"/>
      <c r="C425" s="191"/>
      <c r="D425" s="203"/>
      <c r="E425" s="174"/>
      <c r="F425" s="184"/>
      <c r="G425" s="184"/>
    </row>
    <row r="426" spans="1:7" x14ac:dyDescent="0.25">
      <c r="A426" s="174"/>
      <c r="B426" s="190"/>
      <c r="C426" s="191"/>
      <c r="D426" s="203"/>
      <c r="E426" s="174"/>
      <c r="F426" s="184"/>
      <c r="G426" s="184"/>
    </row>
    <row r="427" spans="1:7" x14ac:dyDescent="0.25">
      <c r="A427" s="174"/>
      <c r="B427" s="190"/>
      <c r="C427" s="191"/>
      <c r="D427" s="203"/>
      <c r="E427" s="174"/>
      <c r="F427" s="184"/>
      <c r="G427" s="184"/>
    </row>
    <row r="428" spans="1:7" x14ac:dyDescent="0.25">
      <c r="A428" s="174"/>
      <c r="B428" s="190"/>
      <c r="C428" s="191"/>
      <c r="D428" s="203"/>
      <c r="E428" s="174"/>
      <c r="F428" s="184"/>
      <c r="G428" s="184"/>
    </row>
    <row r="429" spans="1:7" x14ac:dyDescent="0.25">
      <c r="A429" s="174"/>
      <c r="B429" s="190"/>
      <c r="C429" s="174"/>
      <c r="D429" s="174"/>
      <c r="E429" s="174"/>
      <c r="F429" s="209"/>
      <c r="G429" s="209"/>
    </row>
    <row r="430" spans="1:7" x14ac:dyDescent="0.25">
      <c r="A430" s="174"/>
      <c r="B430" s="190"/>
      <c r="C430" s="174"/>
      <c r="D430" s="174"/>
      <c r="E430" s="174"/>
      <c r="F430" s="209"/>
      <c r="G430" s="209"/>
    </row>
    <row r="431" spans="1:7" x14ac:dyDescent="0.25">
      <c r="A431" s="174"/>
      <c r="B431" s="190"/>
      <c r="C431" s="174"/>
      <c r="D431" s="174"/>
      <c r="E431" s="174"/>
      <c r="F431" s="204"/>
      <c r="G431" s="204"/>
    </row>
    <row r="432" spans="1:7" x14ac:dyDescent="0.25">
      <c r="A432" s="183"/>
      <c r="B432" s="183"/>
      <c r="C432" s="183"/>
      <c r="D432" s="183"/>
      <c r="E432" s="183"/>
      <c r="F432" s="183"/>
      <c r="G432" s="183"/>
    </row>
    <row r="433" spans="1:7" x14ac:dyDescent="0.25">
      <c r="A433" s="174"/>
      <c r="B433" s="174"/>
      <c r="C433" s="193"/>
      <c r="D433" s="174"/>
      <c r="E433" s="174"/>
      <c r="F433" s="174"/>
      <c r="G433" s="174"/>
    </row>
    <row r="434" spans="1:7" x14ac:dyDescent="0.25">
      <c r="A434" s="174"/>
      <c r="B434" s="174"/>
      <c r="C434" s="174"/>
      <c r="D434" s="174"/>
      <c r="E434" s="174"/>
      <c r="F434" s="174"/>
      <c r="G434" s="174"/>
    </row>
    <row r="435" spans="1:7" x14ac:dyDescent="0.25">
      <c r="A435" s="174"/>
      <c r="B435" s="185"/>
      <c r="C435" s="174"/>
      <c r="D435" s="174"/>
      <c r="E435" s="174"/>
      <c r="F435" s="174"/>
      <c r="G435" s="174"/>
    </row>
    <row r="436" spans="1:7" x14ac:dyDescent="0.25">
      <c r="A436" s="174"/>
      <c r="B436" s="174"/>
      <c r="C436" s="191"/>
      <c r="D436" s="203"/>
      <c r="E436" s="174"/>
      <c r="F436" s="184"/>
      <c r="G436" s="184"/>
    </row>
    <row r="437" spans="1:7" x14ac:dyDescent="0.25">
      <c r="A437" s="174"/>
      <c r="B437" s="174"/>
      <c r="C437" s="191"/>
      <c r="D437" s="203"/>
      <c r="E437" s="174"/>
      <c r="F437" s="184"/>
      <c r="G437" s="184"/>
    </row>
    <row r="438" spans="1:7" x14ac:dyDescent="0.25">
      <c r="A438" s="174"/>
      <c r="B438" s="174"/>
      <c r="C438" s="191"/>
      <c r="D438" s="203"/>
      <c r="E438" s="174"/>
      <c r="F438" s="184"/>
      <c r="G438" s="184"/>
    </row>
    <row r="439" spans="1:7" x14ac:dyDescent="0.25">
      <c r="A439" s="174"/>
      <c r="B439" s="174"/>
      <c r="C439" s="191"/>
      <c r="D439" s="203"/>
      <c r="E439" s="174"/>
      <c r="F439" s="184"/>
      <c r="G439" s="184"/>
    </row>
    <row r="440" spans="1:7" x14ac:dyDescent="0.25">
      <c r="A440" s="174"/>
      <c r="B440" s="174"/>
      <c r="C440" s="191"/>
      <c r="D440" s="203"/>
      <c r="E440" s="174"/>
      <c r="F440" s="184"/>
      <c r="G440" s="184"/>
    </row>
    <row r="441" spans="1:7" x14ac:dyDescent="0.25">
      <c r="A441" s="174"/>
      <c r="B441" s="174"/>
      <c r="C441" s="191"/>
      <c r="D441" s="203"/>
      <c r="E441" s="174"/>
      <c r="F441" s="184"/>
      <c r="G441" s="184"/>
    </row>
    <row r="442" spans="1:7" x14ac:dyDescent="0.25">
      <c r="A442" s="174"/>
      <c r="B442" s="174"/>
      <c r="C442" s="191"/>
      <c r="D442" s="203"/>
      <c r="E442" s="174"/>
      <c r="F442" s="184"/>
      <c r="G442" s="184"/>
    </row>
    <row r="443" spans="1:7" x14ac:dyDescent="0.25">
      <c r="A443" s="174"/>
      <c r="B443" s="174"/>
      <c r="C443" s="191"/>
      <c r="D443" s="203"/>
      <c r="E443" s="174"/>
      <c r="F443" s="184"/>
      <c r="G443" s="184"/>
    </row>
    <row r="444" spans="1:7" x14ac:dyDescent="0.25">
      <c r="A444" s="174"/>
      <c r="B444" s="205"/>
      <c r="C444" s="191"/>
      <c r="D444" s="203"/>
      <c r="E444" s="174"/>
      <c r="F444" s="193"/>
      <c r="G444" s="193"/>
    </row>
    <row r="445" spans="1:7" x14ac:dyDescent="0.25">
      <c r="A445" s="174"/>
      <c r="B445" s="190"/>
      <c r="C445" s="191"/>
      <c r="D445" s="203"/>
      <c r="E445" s="174"/>
      <c r="F445" s="184"/>
      <c r="G445" s="184"/>
    </row>
    <row r="446" spans="1:7" x14ac:dyDescent="0.25">
      <c r="A446" s="174"/>
      <c r="B446" s="190"/>
      <c r="C446" s="191"/>
      <c r="D446" s="203"/>
      <c r="E446" s="174"/>
      <c r="F446" s="184"/>
      <c r="G446" s="184"/>
    </row>
    <row r="447" spans="1:7" x14ac:dyDescent="0.25">
      <c r="A447" s="174"/>
      <c r="B447" s="190"/>
      <c r="C447" s="191"/>
      <c r="D447" s="203"/>
      <c r="E447" s="174"/>
      <c r="F447" s="184"/>
      <c r="G447" s="184"/>
    </row>
    <row r="448" spans="1:7" x14ac:dyDescent="0.25">
      <c r="A448" s="174"/>
      <c r="B448" s="190"/>
      <c r="C448" s="191"/>
      <c r="D448" s="203"/>
      <c r="E448" s="174"/>
      <c r="F448" s="184"/>
      <c r="G448" s="184"/>
    </row>
    <row r="449" spans="1:7" x14ac:dyDescent="0.25">
      <c r="A449" s="174"/>
      <c r="B449" s="190"/>
      <c r="C449" s="191"/>
      <c r="D449" s="203"/>
      <c r="E449" s="174"/>
      <c r="F449" s="184"/>
      <c r="G449" s="184"/>
    </row>
    <row r="450" spans="1:7" x14ac:dyDescent="0.25">
      <c r="A450" s="174"/>
      <c r="B450" s="190"/>
      <c r="C450" s="191"/>
      <c r="D450" s="203"/>
      <c r="E450" s="174"/>
      <c r="F450" s="184"/>
      <c r="G450" s="184"/>
    </row>
    <row r="451" spans="1:7" x14ac:dyDescent="0.25">
      <c r="A451" s="174"/>
      <c r="B451" s="190"/>
      <c r="C451" s="174"/>
      <c r="D451" s="174"/>
      <c r="E451" s="174"/>
      <c r="F451" s="184"/>
      <c r="G451" s="184"/>
    </row>
    <row r="452" spans="1:7" x14ac:dyDescent="0.25">
      <c r="A452" s="174"/>
      <c r="B452" s="190"/>
      <c r="C452" s="174"/>
      <c r="D452" s="174"/>
      <c r="E452" s="174"/>
      <c r="F452" s="184"/>
      <c r="G452" s="184"/>
    </row>
    <row r="453" spans="1:7" x14ac:dyDescent="0.25">
      <c r="A453" s="174"/>
      <c r="B453" s="190"/>
      <c r="C453" s="174"/>
      <c r="D453" s="174"/>
      <c r="E453" s="174"/>
      <c r="F453" s="184"/>
      <c r="G453" s="193"/>
    </row>
    <row r="454" spans="1:7" x14ac:dyDescent="0.25">
      <c r="A454" s="183"/>
      <c r="B454" s="183"/>
      <c r="C454" s="183"/>
      <c r="D454" s="183"/>
      <c r="E454" s="183"/>
      <c r="F454" s="183"/>
      <c r="G454" s="183"/>
    </row>
    <row r="455" spans="1:7" x14ac:dyDescent="0.25">
      <c r="A455" s="174"/>
      <c r="B455" s="185"/>
      <c r="C455" s="193"/>
      <c r="D455" s="193"/>
      <c r="E455" s="174"/>
      <c r="F455" s="174"/>
      <c r="G455" s="174"/>
    </row>
    <row r="456" spans="1:7" x14ac:dyDescent="0.25">
      <c r="A456" s="174"/>
      <c r="B456" s="185"/>
      <c r="C456" s="193"/>
      <c r="D456" s="193"/>
      <c r="E456" s="174"/>
      <c r="F456" s="174"/>
      <c r="G456" s="174"/>
    </row>
    <row r="457" spans="1:7" x14ac:dyDescent="0.25">
      <c r="A457" s="174"/>
      <c r="B457" s="185"/>
      <c r="C457" s="193"/>
      <c r="D457" s="193"/>
      <c r="E457" s="174"/>
      <c r="F457" s="174"/>
      <c r="G457" s="174"/>
    </row>
    <row r="458" spans="1:7" x14ac:dyDescent="0.25">
      <c r="A458" s="174"/>
      <c r="B458" s="185"/>
      <c r="C458" s="193"/>
      <c r="D458" s="193"/>
      <c r="E458" s="174"/>
      <c r="F458" s="174"/>
      <c r="G458" s="174"/>
    </row>
    <row r="459" spans="1:7" x14ac:dyDescent="0.25">
      <c r="A459" s="174"/>
      <c r="B459" s="185"/>
      <c r="C459" s="193"/>
      <c r="D459" s="193"/>
      <c r="E459" s="174"/>
      <c r="F459" s="174"/>
      <c r="G459" s="174"/>
    </row>
    <row r="460" spans="1:7" x14ac:dyDescent="0.25">
      <c r="A460" s="174"/>
      <c r="B460" s="185"/>
      <c r="C460" s="193"/>
      <c r="D460" s="193"/>
      <c r="E460" s="174"/>
      <c r="F460" s="174"/>
      <c r="G460" s="174"/>
    </row>
    <row r="461" spans="1:7" x14ac:dyDescent="0.25">
      <c r="A461" s="174"/>
      <c r="B461" s="185"/>
      <c r="C461" s="193"/>
      <c r="D461" s="193"/>
      <c r="E461" s="174"/>
      <c r="F461" s="174"/>
      <c r="G461" s="174"/>
    </row>
    <row r="462" spans="1:7" x14ac:dyDescent="0.25">
      <c r="A462" s="174"/>
      <c r="B462" s="185"/>
      <c r="C462" s="193"/>
      <c r="D462" s="193"/>
      <c r="E462" s="174"/>
      <c r="F462" s="174"/>
      <c r="G462" s="174"/>
    </row>
    <row r="463" spans="1:7" x14ac:dyDescent="0.25">
      <c r="A463" s="174"/>
      <c r="B463" s="185"/>
      <c r="C463" s="193"/>
      <c r="D463" s="193"/>
      <c r="E463" s="174"/>
      <c r="F463" s="174"/>
      <c r="G463" s="174"/>
    </row>
    <row r="464" spans="1:7" x14ac:dyDescent="0.25">
      <c r="A464" s="174"/>
      <c r="B464" s="185"/>
      <c r="C464" s="193"/>
      <c r="D464" s="193"/>
      <c r="E464" s="174"/>
      <c r="F464" s="174"/>
      <c r="G464" s="174"/>
    </row>
    <row r="465" spans="1:7" x14ac:dyDescent="0.25">
      <c r="A465" s="174"/>
      <c r="B465" s="190"/>
      <c r="C465" s="193"/>
      <c r="D465" s="174"/>
      <c r="E465" s="174"/>
      <c r="F465" s="174"/>
      <c r="G465" s="174"/>
    </row>
    <row r="466" spans="1:7" x14ac:dyDescent="0.25">
      <c r="A466" s="174"/>
      <c r="B466" s="190"/>
      <c r="C466" s="193"/>
      <c r="D466" s="174"/>
      <c r="E466" s="174"/>
      <c r="F466" s="174"/>
      <c r="G466" s="174"/>
    </row>
    <row r="467" spans="1:7" x14ac:dyDescent="0.25">
      <c r="A467" s="174"/>
      <c r="B467" s="190"/>
      <c r="C467" s="193"/>
      <c r="D467" s="174"/>
      <c r="E467" s="174"/>
      <c r="F467" s="174"/>
      <c r="G467" s="174"/>
    </row>
    <row r="468" spans="1:7" x14ac:dyDescent="0.25">
      <c r="A468" s="174"/>
      <c r="B468" s="190"/>
      <c r="C468" s="193"/>
      <c r="D468" s="174"/>
      <c r="E468" s="174"/>
      <c r="F468" s="174"/>
      <c r="G468" s="174"/>
    </row>
    <row r="469" spans="1:7" x14ac:dyDescent="0.25">
      <c r="A469" s="174"/>
      <c r="B469" s="190"/>
      <c r="C469" s="193"/>
      <c r="D469" s="174"/>
      <c r="E469" s="174"/>
      <c r="F469" s="174"/>
      <c r="G469" s="174"/>
    </row>
    <row r="470" spans="1:7" x14ac:dyDescent="0.25">
      <c r="A470" s="174"/>
      <c r="B470" s="190"/>
      <c r="C470" s="193"/>
      <c r="D470" s="174"/>
      <c r="E470" s="174"/>
      <c r="F470" s="174"/>
      <c r="G470" s="174"/>
    </row>
    <row r="471" spans="1:7" x14ac:dyDescent="0.25">
      <c r="A471" s="174"/>
      <c r="B471" s="190"/>
      <c r="C471" s="193"/>
      <c r="D471" s="174"/>
      <c r="E471" s="174"/>
      <c r="F471" s="174"/>
      <c r="G471" s="174"/>
    </row>
    <row r="472" spans="1:7" x14ac:dyDescent="0.25">
      <c r="A472" s="174"/>
      <c r="B472" s="190"/>
      <c r="C472" s="193"/>
      <c r="D472" s="174"/>
      <c r="E472" s="174"/>
      <c r="F472" s="174"/>
      <c r="G472" s="174"/>
    </row>
    <row r="473" spans="1:7" x14ac:dyDescent="0.25">
      <c r="A473" s="174"/>
      <c r="B473" s="190"/>
      <c r="C473" s="193"/>
      <c r="D473" s="174"/>
      <c r="E473" s="174"/>
      <c r="F473" s="174"/>
      <c r="G473" s="174"/>
    </row>
    <row r="474" spans="1:7" x14ac:dyDescent="0.25">
      <c r="A474" s="174"/>
      <c r="B474" s="190"/>
      <c r="C474" s="193"/>
      <c r="D474" s="174"/>
      <c r="E474" s="174"/>
      <c r="F474" s="174"/>
      <c r="G474" s="174"/>
    </row>
    <row r="475" spans="1:7" x14ac:dyDescent="0.25">
      <c r="A475" s="174"/>
      <c r="B475" s="190"/>
      <c r="C475" s="193"/>
      <c r="D475" s="174"/>
      <c r="E475" s="174"/>
      <c r="F475" s="174"/>
      <c r="G475" s="174"/>
    </row>
    <row r="476" spans="1:7" x14ac:dyDescent="0.25">
      <c r="A476" s="174"/>
      <c r="B476" s="190"/>
      <c r="C476" s="193"/>
      <c r="D476" s="174"/>
      <c r="E476" s="174"/>
      <c r="F476" s="174"/>
      <c r="G476" s="168"/>
    </row>
    <row r="477" spans="1:7" x14ac:dyDescent="0.25">
      <c r="A477" s="174"/>
      <c r="B477" s="190"/>
      <c r="C477" s="193"/>
      <c r="D477" s="174"/>
      <c r="E477" s="174"/>
      <c r="F477" s="174"/>
      <c r="G477" s="168"/>
    </row>
    <row r="478" spans="1:7" x14ac:dyDescent="0.25">
      <c r="A478" s="174"/>
      <c r="B478" s="190"/>
      <c r="C478" s="193"/>
      <c r="D478" s="174"/>
      <c r="E478" s="174"/>
      <c r="F478" s="174"/>
      <c r="G478" s="168"/>
    </row>
    <row r="479" spans="1:7" x14ac:dyDescent="0.25">
      <c r="A479" s="174"/>
      <c r="B479" s="190"/>
      <c r="C479" s="193"/>
      <c r="D479" s="212"/>
      <c r="E479" s="212"/>
      <c r="F479" s="212"/>
      <c r="G479" s="212"/>
    </row>
    <row r="480" spans="1:7" x14ac:dyDescent="0.25">
      <c r="A480" s="174"/>
      <c r="B480" s="190"/>
      <c r="C480" s="193"/>
      <c r="D480" s="212"/>
      <c r="E480" s="212"/>
      <c r="F480" s="212"/>
      <c r="G480" s="212"/>
    </row>
    <row r="481" spans="1:7" x14ac:dyDescent="0.25">
      <c r="A481" s="174"/>
      <c r="B481" s="190"/>
      <c r="C481" s="193"/>
      <c r="D481" s="212"/>
      <c r="E481" s="212"/>
      <c r="F481" s="212"/>
      <c r="G481" s="212"/>
    </row>
    <row r="482" spans="1:7" x14ac:dyDescent="0.25">
      <c r="A482" s="183"/>
      <c r="B482" s="183"/>
      <c r="C482" s="183"/>
      <c r="D482" s="183"/>
      <c r="E482" s="183"/>
      <c r="F482" s="183"/>
      <c r="G482" s="183"/>
    </row>
    <row r="483" spans="1:7" x14ac:dyDescent="0.25">
      <c r="A483" s="174"/>
      <c r="B483" s="185"/>
      <c r="C483" s="174"/>
      <c r="D483" s="174"/>
      <c r="E483" s="192"/>
      <c r="F483" s="184"/>
      <c r="G483" s="184"/>
    </row>
    <row r="484" spans="1:7" x14ac:dyDescent="0.25">
      <c r="A484" s="174"/>
      <c r="B484" s="185"/>
      <c r="C484" s="174"/>
      <c r="D484" s="174"/>
      <c r="E484" s="192"/>
      <c r="F484" s="184"/>
      <c r="G484" s="184"/>
    </row>
    <row r="485" spans="1:7" x14ac:dyDescent="0.25">
      <c r="A485" s="174"/>
      <c r="B485" s="185"/>
      <c r="C485" s="174"/>
      <c r="D485" s="174"/>
      <c r="E485" s="192"/>
      <c r="F485" s="184"/>
      <c r="G485" s="184"/>
    </row>
    <row r="486" spans="1:7" x14ac:dyDescent="0.25">
      <c r="A486" s="174"/>
      <c r="B486" s="185"/>
      <c r="C486" s="174"/>
      <c r="D486" s="174"/>
      <c r="E486" s="192"/>
      <c r="F486" s="184"/>
      <c r="G486" s="184"/>
    </row>
    <row r="487" spans="1:7" x14ac:dyDescent="0.25">
      <c r="A487" s="174"/>
      <c r="B487" s="185"/>
      <c r="C487" s="174"/>
      <c r="D487" s="174"/>
      <c r="E487" s="192"/>
      <c r="F487" s="184"/>
      <c r="G487" s="184"/>
    </row>
    <row r="488" spans="1:7" x14ac:dyDescent="0.25">
      <c r="A488" s="174"/>
      <c r="B488" s="185"/>
      <c r="C488" s="174"/>
      <c r="D488" s="174"/>
      <c r="E488" s="192"/>
      <c r="F488" s="184"/>
      <c r="G488" s="184"/>
    </row>
    <row r="489" spans="1:7" x14ac:dyDescent="0.25">
      <c r="A489" s="174"/>
      <c r="B489" s="185"/>
      <c r="C489" s="174"/>
      <c r="D489" s="174"/>
      <c r="E489" s="192"/>
      <c r="F489" s="184"/>
      <c r="G489" s="184"/>
    </row>
    <row r="490" spans="1:7" x14ac:dyDescent="0.25">
      <c r="A490" s="174"/>
      <c r="B490" s="185"/>
      <c r="C490" s="174"/>
      <c r="D490" s="174"/>
      <c r="E490" s="192"/>
      <c r="F490" s="184"/>
      <c r="G490" s="184"/>
    </row>
    <row r="491" spans="1:7" x14ac:dyDescent="0.25">
      <c r="A491" s="174"/>
      <c r="B491" s="185"/>
      <c r="C491" s="174"/>
      <c r="D491" s="174"/>
      <c r="E491" s="192"/>
      <c r="F491" s="184"/>
      <c r="G491" s="184"/>
    </row>
    <row r="492" spans="1:7" x14ac:dyDescent="0.25">
      <c r="A492" s="174"/>
      <c r="B492" s="185"/>
      <c r="C492" s="174"/>
      <c r="D492" s="174"/>
      <c r="E492" s="192"/>
      <c r="F492" s="184"/>
      <c r="G492" s="184"/>
    </row>
    <row r="493" spans="1:7" x14ac:dyDescent="0.25">
      <c r="A493" s="174"/>
      <c r="B493" s="185"/>
      <c r="C493" s="174"/>
      <c r="D493" s="174"/>
      <c r="E493" s="192"/>
      <c r="F493" s="184"/>
      <c r="G493" s="184"/>
    </row>
    <row r="494" spans="1:7" x14ac:dyDescent="0.25">
      <c r="A494" s="174"/>
      <c r="B494" s="185"/>
      <c r="C494" s="174"/>
      <c r="D494" s="174"/>
      <c r="E494" s="192"/>
      <c r="F494" s="184"/>
      <c r="G494" s="184"/>
    </row>
    <row r="495" spans="1:7" x14ac:dyDescent="0.25">
      <c r="A495" s="174"/>
      <c r="B495" s="185"/>
      <c r="C495" s="174"/>
      <c r="D495" s="174"/>
      <c r="E495" s="192"/>
      <c r="F495" s="184"/>
      <c r="G495" s="184"/>
    </row>
    <row r="496" spans="1:7" x14ac:dyDescent="0.25">
      <c r="A496" s="174"/>
      <c r="B496" s="185"/>
      <c r="C496" s="174"/>
      <c r="D496" s="174"/>
      <c r="E496" s="192"/>
      <c r="F496" s="184"/>
      <c r="G496" s="184"/>
    </row>
    <row r="497" spans="1:7" x14ac:dyDescent="0.25">
      <c r="A497" s="174"/>
      <c r="B497" s="185"/>
      <c r="C497" s="174"/>
      <c r="D497" s="174"/>
      <c r="E497" s="192"/>
      <c r="F497" s="184"/>
      <c r="G497" s="184"/>
    </row>
    <row r="498" spans="1:7" x14ac:dyDescent="0.25">
      <c r="A498" s="174"/>
      <c r="B498" s="185"/>
      <c r="C498" s="174"/>
      <c r="D498" s="174"/>
      <c r="E498" s="192"/>
      <c r="F498" s="184"/>
      <c r="G498" s="184"/>
    </row>
    <row r="499" spans="1:7" x14ac:dyDescent="0.25">
      <c r="A499" s="174"/>
      <c r="B499" s="185"/>
      <c r="C499" s="174"/>
      <c r="D499" s="174"/>
      <c r="E499" s="192"/>
      <c r="F499" s="184"/>
      <c r="G499" s="184"/>
    </row>
    <row r="500" spans="1:7" x14ac:dyDescent="0.25">
      <c r="A500" s="174"/>
      <c r="B500" s="185"/>
      <c r="C500" s="174"/>
      <c r="D500" s="174"/>
      <c r="E500" s="192"/>
      <c r="F500" s="184"/>
      <c r="G500" s="184"/>
    </row>
    <row r="501" spans="1:7" x14ac:dyDescent="0.25">
      <c r="A501" s="174"/>
      <c r="B501" s="185"/>
      <c r="C501" s="174"/>
      <c r="D501" s="174"/>
      <c r="E501" s="192"/>
      <c r="F501" s="192"/>
      <c r="G501" s="192"/>
    </row>
    <row r="502" spans="1:7" x14ac:dyDescent="0.25">
      <c r="A502" s="174"/>
      <c r="B502" s="185"/>
      <c r="C502" s="174"/>
      <c r="D502" s="174"/>
      <c r="E502" s="192"/>
      <c r="F502" s="192"/>
      <c r="G502" s="192"/>
    </row>
    <row r="503" spans="1:7" x14ac:dyDescent="0.25">
      <c r="A503" s="174"/>
      <c r="B503" s="185"/>
      <c r="C503" s="174"/>
      <c r="D503" s="174"/>
      <c r="E503" s="192"/>
      <c r="F503" s="192"/>
      <c r="G503" s="192"/>
    </row>
    <row r="504" spans="1:7" x14ac:dyDescent="0.25">
      <c r="A504" s="174"/>
      <c r="B504" s="185"/>
      <c r="C504" s="174"/>
      <c r="D504" s="174"/>
      <c r="E504" s="192"/>
      <c r="F504" s="192"/>
      <c r="G504" s="192"/>
    </row>
    <row r="505" spans="1:7" x14ac:dyDescent="0.25">
      <c r="A505" s="183"/>
      <c r="B505" s="183"/>
      <c r="C505" s="183"/>
      <c r="D505" s="183"/>
      <c r="E505" s="183"/>
      <c r="F505" s="183"/>
      <c r="G505" s="183"/>
    </row>
    <row r="506" spans="1:7" x14ac:dyDescent="0.25">
      <c r="A506" s="174"/>
      <c r="B506" s="185"/>
      <c r="C506" s="174"/>
      <c r="D506" s="174"/>
      <c r="E506" s="192"/>
      <c r="F506" s="184"/>
      <c r="G506" s="184"/>
    </row>
    <row r="507" spans="1:7" x14ac:dyDescent="0.25">
      <c r="A507" s="174"/>
      <c r="B507" s="185"/>
      <c r="C507" s="174"/>
      <c r="D507" s="174"/>
      <c r="E507" s="192"/>
      <c r="F507" s="184"/>
      <c r="G507" s="184"/>
    </row>
    <row r="508" spans="1:7" x14ac:dyDescent="0.25">
      <c r="A508" s="174"/>
      <c r="B508" s="185"/>
      <c r="C508" s="174"/>
      <c r="D508" s="174"/>
      <c r="E508" s="192"/>
      <c r="F508" s="184"/>
      <c r="G508" s="184"/>
    </row>
    <row r="509" spans="1:7" x14ac:dyDescent="0.25">
      <c r="A509" s="174"/>
      <c r="B509" s="185"/>
      <c r="C509" s="174"/>
      <c r="D509" s="174"/>
      <c r="E509" s="192"/>
      <c r="F509" s="184"/>
      <c r="G509" s="184"/>
    </row>
    <row r="510" spans="1:7" x14ac:dyDescent="0.25">
      <c r="A510" s="174"/>
      <c r="B510" s="185"/>
      <c r="C510" s="174"/>
      <c r="D510" s="174"/>
      <c r="E510" s="192"/>
      <c r="F510" s="184"/>
      <c r="G510" s="184"/>
    </row>
    <row r="511" spans="1:7" x14ac:dyDescent="0.25">
      <c r="A511" s="174"/>
      <c r="B511" s="185"/>
      <c r="C511" s="174"/>
      <c r="D511" s="174"/>
      <c r="E511" s="192"/>
      <c r="F511" s="184"/>
      <c r="G511" s="184"/>
    </row>
    <row r="512" spans="1:7" x14ac:dyDescent="0.25">
      <c r="A512" s="174"/>
      <c r="B512" s="185"/>
      <c r="C512" s="174"/>
      <c r="D512" s="174"/>
      <c r="E512" s="192"/>
      <c r="F512" s="184"/>
      <c r="G512" s="184"/>
    </row>
    <row r="513" spans="1:7" x14ac:dyDescent="0.25">
      <c r="A513" s="174"/>
      <c r="B513" s="185"/>
      <c r="C513" s="174"/>
      <c r="D513" s="174"/>
      <c r="E513" s="192"/>
      <c r="F513" s="184"/>
      <c r="G513" s="184"/>
    </row>
    <row r="514" spans="1:7" x14ac:dyDescent="0.25">
      <c r="A514" s="174"/>
      <c r="B514" s="185"/>
      <c r="C514" s="174"/>
      <c r="D514" s="174"/>
      <c r="E514" s="192"/>
      <c r="F514" s="184"/>
      <c r="G514" s="184"/>
    </row>
    <row r="515" spans="1:7" x14ac:dyDescent="0.25">
      <c r="A515" s="174"/>
      <c r="B515" s="185"/>
      <c r="C515" s="174"/>
      <c r="D515" s="174"/>
      <c r="E515" s="192"/>
      <c r="F515" s="192"/>
      <c r="G515" s="192"/>
    </row>
  </sheetData>
  <sheetProtection algorithmName="SHA-512" hashValue="nQU1zMWJ/2XQhfmfZ1O4+8w7FYbs7LDGswRgZp5x8HTTU30qfr5Uv95ij9Su/utpT1FF12e2RA4y70aQTQoDQg==" saltValue="ddQIJCwv7cXe/A7luHp+Dw=="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A1:B1"/>
    <mergeCell ref="B15:D15"/>
    <mergeCell ref="B20:D20"/>
    <mergeCell ref="E5:F5"/>
    <mergeCell ref="B7:C7"/>
    <mergeCell ref="E7:H7"/>
    <mergeCell ref="B8:C8"/>
    <mergeCell ref="B9:C9"/>
    <mergeCell ref="B10:C10"/>
    <mergeCell ref="B11:C11"/>
    <mergeCell ref="E8:H12"/>
    <mergeCell ref="E13:F13"/>
    <mergeCell ref="G13:H13"/>
  </mergeCells>
  <phoneticPr fontId="42"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headerFooter>
    <oddFooter>&amp;R&amp;1#&amp;"Calibri"&amp;10&amp;KFF0000|PUBLIC|&amp;LPUBLIC</oddFooter>
    <evenFooter>&amp;LPUBLIC</evenFooter>
    <firstFooter>&amp;LPUBLIC</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250E3C-33BD-446F-B194-D73CD8904099}">
  <ds:schemaRefs>
    <ds:schemaRef ds:uri="http://purl.org/dc/terms/"/>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0D8D2BD-8B7B-4EAA-9686-2EF28185B5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3B5E2C4-6BC7-40C3-8EEB-67ACF864C0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Disclaimer</vt:lpstr>
      <vt:lpstr>Introduction</vt:lpstr>
      <vt:lpstr>A. HTT General</vt:lpstr>
      <vt:lpstr>B1. HTT Mortgage Assets</vt:lpstr>
      <vt:lpstr>C. HTT Harmonised Glossary</vt:lpstr>
      <vt:lpstr>D. Nat'l Transparency Template</vt:lpstr>
      <vt:lpstr>E. Optional ECB-ECAIs data</vt:lpstr>
      <vt:lpstr>Temp. Optional COVID 19 impact</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keywords>PUBLIC</cp:keywords>
  <dc:description>PUBLIC</dc:description>
  <cp:lastModifiedBy>aaron.cedric.a.cruz@hsbc.com.ph</cp:lastModifiedBy>
  <cp:lastPrinted>2016-05-20T08:25:54Z</cp:lastPrinted>
  <dcterms:created xsi:type="dcterms:W3CDTF">2016-04-21T08:07:20Z</dcterms:created>
  <dcterms:modified xsi:type="dcterms:W3CDTF">2021-03-22T05:45:39Z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MSIP_Label_3486a02c-2dfb-4efe-823f-aa2d1f0e6ab7_Enabled">
    <vt:lpwstr>true</vt:lpwstr>
  </property>
  <property fmtid="{D5CDD505-2E9C-101B-9397-08002B2CF9AE}" pid="7" name="MSIP_Label_3486a02c-2dfb-4efe-823f-aa2d1f0e6ab7_SetDate">
    <vt:lpwstr>2021-03-22T05:05:06Z</vt:lpwstr>
  </property>
  <property fmtid="{D5CDD505-2E9C-101B-9397-08002B2CF9AE}" pid="8" name="MSIP_Label_3486a02c-2dfb-4efe-823f-aa2d1f0e6ab7_Method">
    <vt:lpwstr>Privileged</vt:lpwstr>
  </property>
  <property fmtid="{D5CDD505-2E9C-101B-9397-08002B2CF9AE}" pid="9" name="MSIP_Label_3486a02c-2dfb-4efe-823f-aa2d1f0e6ab7_Name">
    <vt:lpwstr>CLAPUBLIC</vt:lpwstr>
  </property>
  <property fmtid="{D5CDD505-2E9C-101B-9397-08002B2CF9AE}" pid="10" name="MSIP_Label_3486a02c-2dfb-4efe-823f-aa2d1f0e6ab7_SiteId">
    <vt:lpwstr>e0fd434d-ba64-497b-90d2-859c472e1a92</vt:lpwstr>
  </property>
  <property fmtid="{D5CDD505-2E9C-101B-9397-08002B2CF9AE}" pid="11" name="MSIP_Label_3486a02c-2dfb-4efe-823f-aa2d1f0e6ab7_ActionId">
    <vt:lpwstr>cab28326-1126-4000-8f7b-2452acb654d1</vt:lpwstr>
  </property>
  <property fmtid="{D5CDD505-2E9C-101B-9397-08002B2CF9AE}" pid="12" name="MSIP_Label_3486a02c-2dfb-4efe-823f-aa2d1f0e6ab7_ContentBits">
    <vt:lpwstr>2</vt:lpwstr>
  </property>
  <property fmtid="{D5CDD505-2E9C-101B-9397-08002B2CF9AE}" pid="13" name="Classification">
    <vt:lpwstr>PUBLIC</vt:lpwstr>
  </property>
  <property fmtid="{D5CDD505-2E9C-101B-9397-08002B2CF9AE}" pid="14" name="DocClassification">
    <vt:lpwstr>CLAPUBLIC</vt:lpwstr>
  </property>
</Properties>
</file>